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<sst xmlns="http://schemas.openxmlformats.org/spreadsheetml/2006/main" count="32" uniqueCount="31">
  <si>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Based on </t>
  </si>
  <si>
    <t>Basic</t>
  </si>
  <si>
    <t>Retirement Benefits</t>
  </si>
  <si>
    <t>Conversion</t>
  </si>
  <si>
    <t>Gratuity Factor (As per Bank Gratuity Rules)</t>
  </si>
  <si>
    <t>Total Gratuity (Maximum is Rs 10 lakhs)</t>
  </si>
  <si>
    <t>Gain / Loss</t>
  </si>
  <si>
    <t xml:space="preserve">Full Basic Pension </t>
  </si>
  <si>
    <t>Remaining Basic Pension after commutation</t>
  </si>
  <si>
    <t>Downloaded from : AllBankingSolutions.com</t>
  </si>
  <si>
    <t>Prepared on 28th February 2015, based on the agreement of IBA and UFBU, as per the interpretation and understanding</t>
  </si>
  <si>
    <t>by allbankingsolutions.com in the absence of the clarification of IBA and UFBU for interpreting it differently)</t>
  </si>
  <si>
    <t>E&amp;OE</t>
  </si>
  <si>
    <t>You can see different options by changing the figures in row No 5 and 6 only</t>
  </si>
  <si>
    <t>Commutation Amount (Commutation Factor used at 60 years age of retirement)</t>
  </si>
  <si>
    <t xml:space="preserve">DA Amount </t>
  </si>
  <si>
    <t xml:space="preserve">Your Basic + DA </t>
  </si>
  <si>
    <t>DA % for month of Feb 2015</t>
  </si>
  <si>
    <t>Factor for Conversion of old  BP to New BP</t>
  </si>
  <si>
    <t>Your Existing Salary under 9th BPS</t>
  </si>
  <si>
    <t>Your New Salary under 10th BPS</t>
  </si>
  <si>
    <t xml:space="preserve">Projected / Tentative Calculation &amp; Comparison  of Retirement Benefits under Existing Salary and After Revised Salary </t>
  </si>
  <si>
    <t>Allowed to Commute (1/3 of Basic Pension)</t>
  </si>
  <si>
    <t>DA (allowed on Full Basic Pension)</t>
  </si>
  <si>
    <t>Gross Pension Amount without commutation</t>
  </si>
  <si>
    <t>Leave Encashment for 8 months (240 days) - Only Basic+DA considered here</t>
  </si>
  <si>
    <t>Our readers can send feedback on allbankingsolutions@gmail.com for improvement in the above calculations)</t>
  </si>
  <si>
    <t>Gross  Pension if 1/3  commutation availed</t>
  </si>
  <si>
    <t xml:space="preserve">WE HOPE UFBU AND IBA WILL TAKE CAREOF ABOVE ANOMOLY IF BP IS INCREASED BY MERELY 63%.  IT WILL LEAD TO </t>
  </si>
  <si>
    <t>LOWER PENSION TO RETIREES UNDER THE NEW SCALE (OF COURSE THEY WILL GET HIGHER AMOUNT OF COMMUTATION</t>
  </si>
  <si>
    <t>AND LEAVE ENCASHMENT)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</si>
</sst>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1" fillId="34" borderId="0" xfId="0" applyFont="1" applyFill="1" applyAlignment="1">
      <alignment/>
    </xf>
    <xf numFmtId="2" fontId="1" fillId="34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7" fillId="0" borderId="0" xfId="0" applyFont="1" applyAlignment="1">
      <alignment/>
    </xf>
    <xf numFmtId="2" fontId="7" fillId="33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1.28125" style="1" bestFit="1" customWidth="1"/>
    <col min="2" max="2" width="19.7109375" style="2" customWidth="1"/>
    <col min="3" max="3" width="14.140625" style="2" customWidth="1"/>
    <col min="4" max="4" width="20.00390625" style="2" customWidth="1"/>
    <col min="5" max="5" width="18.140625" style="1" customWidth="1"/>
    <col min="6" max="16384" width="9.140625" style="1" customWidth="1"/>
  </cols>
  <sheetData>
    <row r="1" spans="1:4" ht="12.75">
      <c r="A1" s="18" t="s">
        <v>21</v>
      </c>
      <c r="B1" s="19"/>
      <c r="C1" s="19"/>
      <c r="D1" s="19"/>
    </row>
    <row r="2" spans="1:4" ht="24" customHeight="1">
      <c r="A2" s="19"/>
      <c r="B2" s="19"/>
      <c r="C2" s="19"/>
      <c r="D2" s="19"/>
    </row>
    <row r="3" spans="2:4" ht="12.75">
      <c r="B3" s="3" t="s">
        <v>0</v>
      </c>
      <c r="C3" s="3" t="s">
        <v>3</v>
      </c>
      <c r="D3" s="3" t="s">
        <v>0</v>
      </c>
    </row>
    <row r="4" spans="2:5" ht="51">
      <c r="B4" s="11" t="s">
        <v>19</v>
      </c>
      <c r="C4" s="10" t="s">
        <v>18</v>
      </c>
      <c r="D4" s="11" t="s">
        <v>20</v>
      </c>
      <c r="E4" s="9" t="s">
        <v>6</v>
      </c>
    </row>
    <row r="5" spans="1:4" s="15" customFormat="1" ht="18">
      <c r="A5" s="15" t="s">
        <v>1</v>
      </c>
      <c r="B5" s="16">
        <v>44000</v>
      </c>
      <c r="C5" s="16">
        <v>1.63</v>
      </c>
      <c r="D5" s="16">
        <f>B5*C5</f>
        <v>71720</v>
      </c>
    </row>
    <row r="6" spans="1:4" s="15" customFormat="1" ht="18">
      <c r="A6" s="17" t="s">
        <v>17</v>
      </c>
      <c r="B6" s="16">
        <v>110</v>
      </c>
      <c r="C6" s="16"/>
      <c r="D6" s="16">
        <v>33</v>
      </c>
    </row>
    <row r="7" ht="12.75">
      <c r="A7" s="7"/>
    </row>
    <row r="8" spans="1:4" ht="12.75">
      <c r="A8" s="7" t="s">
        <v>15</v>
      </c>
      <c r="B8" s="2">
        <f>B5*B6/100</f>
        <v>48400</v>
      </c>
      <c r="D8" s="2">
        <f>D5*D6/100</f>
        <v>23667.6</v>
      </c>
    </row>
    <row r="10" spans="1:5" ht="12.75">
      <c r="A10" s="1" t="s">
        <v>16</v>
      </c>
      <c r="B10" s="2">
        <f>B8+B5</f>
        <v>92400</v>
      </c>
      <c r="D10" s="2">
        <f>D8+D5</f>
        <v>95387.6</v>
      </c>
      <c r="E10" s="2">
        <f>D10-B10</f>
        <v>2987.600000000006</v>
      </c>
    </row>
    <row r="13" ht="18">
      <c r="A13" s="8" t="s">
        <v>2</v>
      </c>
    </row>
    <row r="15" spans="1:5" ht="12.75">
      <c r="A15" s="1" t="s">
        <v>7</v>
      </c>
      <c r="B15" s="2">
        <f>B5/2</f>
        <v>22000</v>
      </c>
      <c r="D15" s="2">
        <f>D5/2</f>
        <v>35860</v>
      </c>
      <c r="E15" s="2"/>
    </row>
    <row r="16" spans="1:5" ht="12.75">
      <c r="A16" s="1" t="s">
        <v>22</v>
      </c>
      <c r="B16" s="2">
        <f>B15/3</f>
        <v>7333.333333333333</v>
      </c>
      <c r="D16" s="2">
        <f>D15/3</f>
        <v>11953.333333333334</v>
      </c>
      <c r="E16" s="2"/>
    </row>
    <row r="18" spans="1:4" ht="12.75">
      <c r="A18" s="1" t="s">
        <v>8</v>
      </c>
      <c r="B18" s="2">
        <f>B15-B16</f>
        <v>14666.666666666668</v>
      </c>
      <c r="D18" s="2">
        <f>D15-D16</f>
        <v>23906.666666666664</v>
      </c>
    </row>
    <row r="19" spans="1:4" ht="12.75">
      <c r="A19" s="1" t="s">
        <v>23</v>
      </c>
      <c r="B19" s="2">
        <f>B15*B6/100</f>
        <v>24200</v>
      </c>
      <c r="D19" s="2">
        <f>D15*D6/100</f>
        <v>11833.8</v>
      </c>
    </row>
    <row r="21" spans="1:5" ht="12.75">
      <c r="A21" s="1" t="s">
        <v>27</v>
      </c>
      <c r="B21" s="2">
        <f>B19+B18</f>
        <v>38866.66666666667</v>
      </c>
      <c r="D21" s="2">
        <f>D19+D18</f>
        <v>35740.46666666666</v>
      </c>
      <c r="E21" s="4">
        <f>D21-B21</f>
        <v>-3126.2000000000116</v>
      </c>
    </row>
    <row r="24" spans="1:5" ht="12.75">
      <c r="A24" s="1" t="s">
        <v>24</v>
      </c>
      <c r="B24" s="2">
        <f>B15+(B15*B6/100)</f>
        <v>46200</v>
      </c>
      <c r="D24" s="2">
        <f>D15+(D15*D6/100)</f>
        <v>47693.8</v>
      </c>
      <c r="E24" s="2">
        <f>D24-B24</f>
        <v>1493.800000000003</v>
      </c>
    </row>
    <row r="27" spans="1:5" ht="25.5">
      <c r="A27" s="5" t="s">
        <v>14</v>
      </c>
      <c r="B27" s="2">
        <f>B16*9.81*12</f>
        <v>863280</v>
      </c>
      <c r="D27" s="2">
        <f>D16*9.81*12</f>
        <v>1407146.4000000001</v>
      </c>
      <c r="E27" s="2">
        <f>D27-B27</f>
        <v>543866.4000000001</v>
      </c>
    </row>
    <row r="28" ht="12.75">
      <c r="A28" s="5"/>
    </row>
    <row r="30" spans="1:5" ht="25.5">
      <c r="A30" s="5" t="s">
        <v>25</v>
      </c>
      <c r="B30" s="2">
        <f>(B10*8)</f>
        <v>739200</v>
      </c>
      <c r="D30" s="2">
        <f>(D10*8)</f>
        <v>763100.8</v>
      </c>
      <c r="E30" s="2">
        <f>D30-B30</f>
        <v>23900.800000000047</v>
      </c>
    </row>
    <row r="32" spans="1:4" ht="12.75">
      <c r="A32" s="1" t="s">
        <v>4</v>
      </c>
      <c r="B32" s="2">
        <f>(450/30)*(30/26)</f>
        <v>17.307692307692307</v>
      </c>
      <c r="D32" s="2">
        <f>(450/30)*(30/26)</f>
        <v>17.307692307692307</v>
      </c>
    </row>
    <row r="34" spans="1:5" ht="12.75">
      <c r="A34" s="1" t="s">
        <v>5</v>
      </c>
      <c r="B34" s="2">
        <f>IF(B10*17.3077&gt;1000000,1000000,B10*17.3077)</f>
        <v>1000000</v>
      </c>
      <c r="D34" s="2">
        <f>IF(D10*17.3077&gt;1000000,1000000,D10*17.3077)</f>
        <v>1000000</v>
      </c>
      <c r="E34" s="2">
        <f>D34-B34</f>
        <v>0</v>
      </c>
    </row>
    <row r="37" ht="12.75">
      <c r="A37" s="6" t="s">
        <v>9</v>
      </c>
    </row>
    <row r="38" ht="12.75">
      <c r="A38" s="1" t="s">
        <v>26</v>
      </c>
    </row>
    <row r="39" ht="12.75">
      <c r="A39" s="1" t="s">
        <v>10</v>
      </c>
    </row>
    <row r="40" ht="12.75">
      <c r="A40" s="1" t="s">
        <v>11</v>
      </c>
    </row>
    <row r="41" ht="12.75">
      <c r="A41" s="14" t="s">
        <v>12</v>
      </c>
    </row>
    <row r="43" spans="1:3" ht="12.75">
      <c r="A43" s="12" t="s">
        <v>13</v>
      </c>
      <c r="B43" s="13"/>
      <c r="C43" s="13"/>
    </row>
    <row r="45" ht="12.75">
      <c r="A45" s="14" t="s">
        <v>28</v>
      </c>
    </row>
    <row r="46" ht="12.75">
      <c r="A46" s="14" t="s">
        <v>29</v>
      </c>
    </row>
    <row r="47" ht="12.75">
      <c r="A47" s="14" t="s">
        <v>30</v>
      </c>
    </row>
  </sheetData>
  <sheetProtection password="9228" sheet="1" objects="1" scenarios="1" selectLockedCells="1"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dcterms:created xsi:type="dcterms:W3CDTF">2015-02-28T11:43:13Z</dcterms:created>
  <dcterms:modified xsi:type="dcterms:W3CDTF">2015-02-28T14:28:34Z</dcterms:modified>
  <cp:category/>
  <cp:version/>
  <cp:contentType/>
  <cp:contentStatus/>
</cp:coreProperties>
</file>