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ia Desktop Backup\D drive\Allbankingsolutions\Banking-Tutor\"/>
    </mc:Choice>
  </mc:AlternateContent>
  <bookViews>
    <workbookView xWindow="0" yWindow="0" windowWidth="20490" windowHeight="7155"/>
  </bookViews>
  <sheets>
    <sheet name="readme" sheetId="4" r:id="rId1"/>
    <sheet name="input" sheetId="5" r:id="rId2"/>
    <sheet name="FD DIARY" sheetId="2" r:id="rId3"/>
    <sheet name="explanation" sheetId="1" state="hidden" r:id="rId4"/>
  </sheets>
  <calcPr calcId="152511"/>
</workbook>
</file>

<file path=xl/calcChain.xml><?xml version="1.0" encoding="utf-8"?>
<calcChain xmlns="http://schemas.openxmlformats.org/spreadsheetml/2006/main">
  <c r="O32" i="2" l="1"/>
  <c r="W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V11" i="2"/>
  <c r="U11" i="2"/>
  <c r="T11" i="2"/>
  <c r="S11" i="2"/>
  <c r="BP27" i="5"/>
  <c r="P27" i="5"/>
  <c r="I27" i="5"/>
  <c r="AN27" i="5" s="1"/>
  <c r="BP26" i="5"/>
  <c r="AN26" i="5"/>
  <c r="P26" i="5"/>
  <c r="F26" i="5"/>
  <c r="M26" i="5" s="1"/>
  <c r="N26" i="5" s="1"/>
  <c r="O26" i="5" s="1"/>
  <c r="E26" i="5"/>
  <c r="R26" i="5" s="1"/>
  <c r="D26" i="5"/>
  <c r="C26" i="5"/>
  <c r="BP25" i="5"/>
  <c r="BH25" i="5"/>
  <c r="AN25" i="5"/>
  <c r="CQ24" i="5"/>
  <c r="CL24" i="5"/>
  <c r="F27" i="5" s="1"/>
  <c r="M27" i="5" s="1"/>
  <c r="N27" i="5" s="1"/>
  <c r="O27" i="5" s="1"/>
  <c r="BP24" i="5"/>
  <c r="BH24" i="5"/>
  <c r="AN24" i="5"/>
  <c r="BP23" i="5"/>
  <c r="BH23" i="5"/>
  <c r="AN23" i="5"/>
  <c r="CL22" i="5"/>
  <c r="CM24" i="5" s="1"/>
  <c r="D27" i="5" s="1"/>
  <c r="BP22" i="5"/>
  <c r="BH22" i="5"/>
  <c r="AN22" i="5"/>
  <c r="BP21" i="5"/>
  <c r="BH21" i="5"/>
  <c r="AN21" i="5"/>
  <c r="BP20" i="5"/>
  <c r="BH20" i="5"/>
  <c r="AN20" i="5"/>
  <c r="BP19" i="5"/>
  <c r="BH19" i="5"/>
  <c r="AN19" i="5"/>
  <c r="BP18" i="5"/>
  <c r="BH18" i="5"/>
  <c r="AN18" i="5"/>
  <c r="BP17" i="5"/>
  <c r="BH17" i="5"/>
  <c r="AN17" i="5"/>
  <c r="BH16" i="5"/>
  <c r="AN16" i="5"/>
  <c r="BH15" i="5"/>
  <c r="BE15" i="5"/>
  <c r="BM17" i="5" s="1"/>
  <c r="BN17" i="5" s="1"/>
  <c r="BO17" i="5" s="1"/>
  <c r="BD15" i="5"/>
  <c r="BR17" i="5" s="1"/>
  <c r="BB15" i="5"/>
  <c r="AN15" i="5"/>
  <c r="O10" i="5"/>
  <c r="AH7" i="5"/>
  <c r="AJ7" i="5" s="1"/>
  <c r="AH6" i="5"/>
  <c r="BA1" i="5"/>
  <c r="AZ1" i="5"/>
  <c r="AY1" i="5"/>
  <c r="AX1" i="5"/>
  <c r="AR8" i="5" l="1"/>
  <c r="AT8" i="5" s="1"/>
  <c r="Z11" i="2"/>
  <c r="BE16" i="5"/>
  <c r="BM18" i="5" s="1"/>
  <c r="BN18" i="5" s="1"/>
  <c r="BO18" i="5" s="1"/>
  <c r="BQ18" i="5" s="1"/>
  <c r="W12" i="2"/>
  <c r="X11" i="2"/>
  <c r="Y11" i="2"/>
  <c r="AA11" i="2"/>
  <c r="BS17" i="5"/>
  <c r="Z27" i="5"/>
  <c r="Q27" i="5"/>
  <c r="Q26" i="5"/>
  <c r="Z26" i="5"/>
  <c r="AI7" i="5"/>
  <c r="AK7" i="5" s="1"/>
  <c r="AN7" i="5" s="1"/>
  <c r="AU8" i="5"/>
  <c r="AV8" i="5" s="1"/>
  <c r="AW8" i="5" s="1"/>
  <c r="BQ17" i="5"/>
  <c r="BZ17" i="5"/>
  <c r="T27" i="5"/>
  <c r="BE17" i="5"/>
  <c r="T26" i="5"/>
  <c r="S26" i="5"/>
  <c r="BZ18" i="5" l="1"/>
  <c r="Z12" i="2"/>
  <c r="AA12" i="2"/>
  <c r="Y12" i="2"/>
  <c r="X12" i="2"/>
  <c r="W13" i="2"/>
  <c r="CJ24" i="5"/>
  <c r="AR15" i="5"/>
  <c r="AS15" i="5"/>
  <c r="AK8" i="5"/>
  <c r="AN8" i="5" s="1"/>
  <c r="AK9" i="5" s="1"/>
  <c r="X26" i="5"/>
  <c r="Y26" i="5" s="1"/>
  <c r="AC26" i="5" s="1"/>
  <c r="AD26" i="5"/>
  <c r="U26" i="5"/>
  <c r="V26" i="5" s="1"/>
  <c r="W26" i="5" s="1"/>
  <c r="BM19" i="5"/>
  <c r="BN19" i="5" s="1"/>
  <c r="BO19" i="5" s="1"/>
  <c r="BE18" i="5"/>
  <c r="CD17" i="5"/>
  <c r="AD27" i="5"/>
  <c r="CD18" i="5"/>
  <c r="AA26" i="5" l="1"/>
  <c r="AB26" i="5" s="1"/>
  <c r="AA13" i="2"/>
  <c r="Z13" i="2"/>
  <c r="Y13" i="2"/>
  <c r="W14" i="2"/>
  <c r="X13" i="2"/>
  <c r="BE19" i="5"/>
  <c r="BM20" i="5"/>
  <c r="BN20" i="5" s="1"/>
  <c r="BO20" i="5" s="1"/>
  <c r="BT17" i="5"/>
  <c r="BB16" i="5"/>
  <c r="BC15" i="5"/>
  <c r="C27" i="5"/>
  <c r="CG17" i="5"/>
  <c r="L16" i="5"/>
  <c r="AE26" i="5"/>
  <c r="AF26" i="5" s="1"/>
  <c r="H26" i="5" s="1"/>
  <c r="BQ19" i="5"/>
  <c r="BZ19" i="5"/>
  <c r="AS16" i="5"/>
  <c r="AN9" i="5"/>
  <c r="AK10" i="5" s="1"/>
  <c r="AR16" i="5"/>
  <c r="AR17" i="5" s="1"/>
  <c r="AR18" i="5" s="1"/>
  <c r="AR19" i="5" s="1"/>
  <c r="AR20" i="5" s="1"/>
  <c r="AR21" i="5" s="1"/>
  <c r="AR22" i="5" s="1"/>
  <c r="AR23" i="5" s="1"/>
  <c r="AR24" i="5" s="1"/>
  <c r="AR25" i="5" s="1"/>
  <c r="AT15" i="5"/>
  <c r="Z14" i="2" l="1"/>
  <c r="Y14" i="2"/>
  <c r="AA14" i="2"/>
  <c r="W15" i="2"/>
  <c r="X14" i="2"/>
  <c r="G26" i="5"/>
  <c r="J26" i="5" s="1"/>
  <c r="K26" i="5" s="1"/>
  <c r="F10" i="5" s="1"/>
  <c r="AH13" i="5" s="1"/>
  <c r="BT18" i="5"/>
  <c r="BB17" i="5"/>
  <c r="BC16" i="5"/>
  <c r="CD19" i="5"/>
  <c r="CG18" i="5"/>
  <c r="CG19" i="5" s="1"/>
  <c r="CG20" i="5" s="1"/>
  <c r="CG21" i="5" s="1"/>
  <c r="CG22" i="5" s="1"/>
  <c r="CG23" i="5" s="1"/>
  <c r="CG24" i="5" s="1"/>
  <c r="CG25" i="5" s="1"/>
  <c r="CG26" i="5" s="1"/>
  <c r="CG27" i="5" s="1"/>
  <c r="AG26" i="5" s="1"/>
  <c r="AJ15" i="5"/>
  <c r="E15" i="5" s="1"/>
  <c r="CH17" i="5"/>
  <c r="C15" i="5" s="1"/>
  <c r="AK15" i="5"/>
  <c r="AM13" i="5" s="1"/>
  <c r="BU17" i="5"/>
  <c r="BV17" i="5" s="1"/>
  <c r="BW17" i="5" s="1"/>
  <c r="BX17" i="5"/>
  <c r="BM21" i="5"/>
  <c r="BN21" i="5" s="1"/>
  <c r="BO21" i="5" s="1"/>
  <c r="BE20" i="5"/>
  <c r="AI15" i="5"/>
  <c r="D15" i="5" s="1"/>
  <c r="AS17" i="5"/>
  <c r="AN10" i="5"/>
  <c r="AK11" i="5" s="1"/>
  <c r="S27" i="5"/>
  <c r="CH18" i="5"/>
  <c r="C16" i="5" s="1"/>
  <c r="BS18" i="5"/>
  <c r="AT16" i="5"/>
  <c r="BZ20" i="5"/>
  <c r="BQ20" i="5"/>
  <c r="AI16" i="5" l="1"/>
  <c r="D16" i="5" s="1"/>
  <c r="AK16" i="5"/>
  <c r="AA15" i="2"/>
  <c r="Z15" i="2"/>
  <c r="Y15" i="2"/>
  <c r="W16" i="2"/>
  <c r="X15" i="2"/>
  <c r="BX18" i="5"/>
  <c r="CA18" i="5" s="1"/>
  <c r="AS18" i="5"/>
  <c r="AN11" i="5"/>
  <c r="AK12" i="5" s="1"/>
  <c r="BQ21" i="5"/>
  <c r="BZ21" i="5"/>
  <c r="BU18" i="5"/>
  <c r="BV18" i="5" s="1"/>
  <c r="X27" i="5"/>
  <c r="AA27" i="5" s="1"/>
  <c r="U27" i="5"/>
  <c r="V27" i="5" s="1"/>
  <c r="CD20" i="5"/>
  <c r="BB18" i="5"/>
  <c r="BT19" i="5"/>
  <c r="BC17" i="5"/>
  <c r="AI17" i="5" s="1"/>
  <c r="D17" i="5" s="1"/>
  <c r="BE21" i="5"/>
  <c r="BM22" i="5"/>
  <c r="BN22" i="5" s="1"/>
  <c r="BO22" i="5" s="1"/>
  <c r="BY17" i="5"/>
  <c r="CC17" i="5" s="1"/>
  <c r="CE17" i="5" s="1"/>
  <c r="CA17" i="5"/>
  <c r="CB17" i="5" s="1"/>
  <c r="AG27" i="5"/>
  <c r="AJ26" i="5"/>
  <c r="AP26" i="5"/>
  <c r="AK26" i="5"/>
  <c r="AI26" i="5"/>
  <c r="AO26" i="5"/>
  <c r="AH26" i="5"/>
  <c r="AL26" i="5"/>
  <c r="AM26" i="5"/>
  <c r="BS19" i="5"/>
  <c r="CH19" i="5"/>
  <c r="C17" i="5" s="1"/>
  <c r="AT17" i="5"/>
  <c r="AK17" i="5"/>
  <c r="Z16" i="2" l="1"/>
  <c r="Y16" i="2"/>
  <c r="AA16" i="2"/>
  <c r="W17" i="2"/>
  <c r="X16" i="2"/>
  <c r="AI27" i="5"/>
  <c r="AP27" i="5"/>
  <c r="AJ27" i="5"/>
  <c r="AO27" i="5"/>
  <c r="AK27" i="5"/>
  <c r="AL27" i="5"/>
  <c r="AH27" i="5"/>
  <c r="AM27" i="5"/>
  <c r="BM23" i="5"/>
  <c r="BN23" i="5" s="1"/>
  <c r="BO23" i="5" s="1"/>
  <c r="BE22" i="5"/>
  <c r="BU19" i="5"/>
  <c r="BV19" i="5" s="1"/>
  <c r="CD21" i="5"/>
  <c r="BT20" i="5"/>
  <c r="BB19" i="5"/>
  <c r="BC18" i="5"/>
  <c r="AI18" i="5" s="1"/>
  <c r="D18" i="5" s="1"/>
  <c r="BX19" i="5"/>
  <c r="CA19" i="5" s="1"/>
  <c r="BZ22" i="5"/>
  <c r="BQ22" i="5"/>
  <c r="CH20" i="5"/>
  <c r="C18" i="5" s="1"/>
  <c r="BS20" i="5"/>
  <c r="AT18" i="5"/>
  <c r="AK18" i="5"/>
  <c r="AS19" i="5"/>
  <c r="AN12" i="5"/>
  <c r="AK13" i="5" s="1"/>
  <c r="CF17" i="5"/>
  <c r="BG15" i="5" s="1"/>
  <c r="Y27" i="5"/>
  <c r="AC27" i="5" s="1"/>
  <c r="AE27" i="5" s="1"/>
  <c r="BY18" i="5"/>
  <c r="CC18" i="5" s="1"/>
  <c r="CE18" i="5" s="1"/>
  <c r="AA17" i="2" l="1"/>
  <c r="Z17" i="2"/>
  <c r="Y17" i="2"/>
  <c r="W18" i="2"/>
  <c r="X17" i="2"/>
  <c r="BB20" i="5"/>
  <c r="BC19" i="5"/>
  <c r="AI19" i="5" s="1"/>
  <c r="D19" i="5" s="1"/>
  <c r="BT21" i="5"/>
  <c r="CD22" i="5"/>
  <c r="BU20" i="5"/>
  <c r="BV20" i="5" s="1"/>
  <c r="BZ23" i="5"/>
  <c r="BQ23" i="5"/>
  <c r="BF15" i="5"/>
  <c r="AM15" i="5"/>
  <c r="H15" i="5" s="1"/>
  <c r="AS20" i="5"/>
  <c r="AN13" i="5"/>
  <c r="AK14" i="5" s="1"/>
  <c r="BX20" i="5"/>
  <c r="CA20" i="5" s="1"/>
  <c r="BS21" i="5"/>
  <c r="AT19" i="5"/>
  <c r="AK19" i="5"/>
  <c r="CH21" i="5"/>
  <c r="C19" i="5" s="1"/>
  <c r="BM24" i="5"/>
  <c r="BN24" i="5" s="1"/>
  <c r="BO24" i="5" s="1"/>
  <c r="BE23" i="5"/>
  <c r="BY19" i="5"/>
  <c r="CC19" i="5" s="1"/>
  <c r="CE19" i="5" s="1"/>
  <c r="BY20" i="5" l="1"/>
  <c r="CC20" i="5" s="1"/>
  <c r="CE20" i="5" s="1"/>
  <c r="Z18" i="2"/>
  <c r="Y18" i="2"/>
  <c r="AA18" i="2"/>
  <c r="W19" i="2"/>
  <c r="X18" i="2"/>
  <c r="AS21" i="5"/>
  <c r="AN14" i="5"/>
  <c r="AL10" i="5" s="1"/>
  <c r="CD23" i="5"/>
  <c r="BU21" i="5"/>
  <c r="BV21" i="5" s="1"/>
  <c r="CH22" i="5"/>
  <c r="C20" i="5" s="1"/>
  <c r="BS22" i="5"/>
  <c r="AK20" i="5"/>
  <c r="BQ24" i="5"/>
  <c r="BZ24" i="5"/>
  <c r="BM25" i="5"/>
  <c r="BN25" i="5" s="1"/>
  <c r="BO25" i="5" s="1"/>
  <c r="BE24" i="5"/>
  <c r="BX21" i="5"/>
  <c r="CA21" i="5" s="1"/>
  <c r="BT22" i="5"/>
  <c r="BB21" i="5"/>
  <c r="BC20" i="5"/>
  <c r="AI20" i="5" s="1"/>
  <c r="D20" i="5" s="1"/>
  <c r="BI15" i="5"/>
  <c r="AL15" i="5"/>
  <c r="G15" i="5" s="1"/>
  <c r="AA19" i="2" l="1"/>
  <c r="Z19" i="2"/>
  <c r="Y19" i="2"/>
  <c r="W20" i="2"/>
  <c r="X19" i="2"/>
  <c r="AO15" i="5"/>
  <c r="J15" i="5" s="1"/>
  <c r="BJ15" i="5"/>
  <c r="CH23" i="5"/>
  <c r="C21" i="5" s="1"/>
  <c r="AT21" i="5"/>
  <c r="AK21" i="5"/>
  <c r="BS23" i="5"/>
  <c r="BM26" i="5"/>
  <c r="BN26" i="5" s="1"/>
  <c r="BO26" i="5" s="1"/>
  <c r="BE25" i="5"/>
  <c r="BM27" i="5" s="1"/>
  <c r="BN27" i="5" s="1"/>
  <c r="BO27" i="5" s="1"/>
  <c r="BU22" i="5"/>
  <c r="BV22" i="5" s="1"/>
  <c r="BQ25" i="5"/>
  <c r="BZ25" i="5"/>
  <c r="CD24" i="5"/>
  <c r="BX22" i="5"/>
  <c r="CA22" i="5" s="1"/>
  <c r="BT23" i="5"/>
  <c r="BB22" i="5"/>
  <c r="BC21" i="5"/>
  <c r="AI21" i="5" s="1"/>
  <c r="D21" i="5" s="1"/>
  <c r="BY21" i="5"/>
  <c r="CC21" i="5" s="1"/>
  <c r="CE21" i="5" s="1"/>
  <c r="AS22" i="5"/>
  <c r="AO10" i="5"/>
  <c r="AL11" i="5" s="1"/>
  <c r="BY22" i="5" l="1"/>
  <c r="CC22" i="5" s="1"/>
  <c r="CE22" i="5" s="1"/>
  <c r="Z20" i="2"/>
  <c r="Y20" i="2"/>
  <c r="AA20" i="2"/>
  <c r="W21" i="2"/>
  <c r="X20" i="2"/>
  <c r="BS24" i="5"/>
  <c r="CH24" i="5"/>
  <c r="C22" i="5" s="1"/>
  <c r="AT22" i="5"/>
  <c r="AK22" i="5"/>
  <c r="BZ27" i="5"/>
  <c r="BQ27" i="5"/>
  <c r="AS23" i="5"/>
  <c r="AO11" i="5"/>
  <c r="AL12" i="5" s="1"/>
  <c r="BB23" i="5"/>
  <c r="BT24" i="5"/>
  <c r="BC22" i="5"/>
  <c r="AI22" i="5" s="1"/>
  <c r="D22" i="5" s="1"/>
  <c r="BU23" i="5"/>
  <c r="BV23" i="5" s="1"/>
  <c r="CD25" i="5"/>
  <c r="BQ26" i="5"/>
  <c r="BZ26" i="5"/>
  <c r="BX23" i="5"/>
  <c r="CA23" i="5" s="1"/>
  <c r="BD16" i="5"/>
  <c r="AP15" i="5"/>
  <c r="K15" i="5" s="1"/>
  <c r="AA21" i="2" l="1"/>
  <c r="Z21" i="2"/>
  <c r="Y21" i="2"/>
  <c r="W22" i="2"/>
  <c r="X21" i="2"/>
  <c r="BS25" i="5"/>
  <c r="AP23" i="5"/>
  <c r="K23" i="5" s="1"/>
  <c r="AL23" i="5"/>
  <c r="G23" i="5" s="1"/>
  <c r="AJ23" i="5"/>
  <c r="E23" i="5" s="1"/>
  <c r="CH25" i="5"/>
  <c r="C23" i="5" s="1"/>
  <c r="AO23" i="5"/>
  <c r="J23" i="5" s="1"/>
  <c r="AM23" i="5"/>
  <c r="H23" i="5" s="1"/>
  <c r="AK23" i="5"/>
  <c r="BT25" i="5"/>
  <c r="BB24" i="5"/>
  <c r="BC23" i="5"/>
  <c r="AI23" i="5" s="1"/>
  <c r="D23" i="5" s="1"/>
  <c r="CD27" i="5"/>
  <c r="BX24" i="5"/>
  <c r="CA24" i="5" s="1"/>
  <c r="BY23" i="5"/>
  <c r="CC23" i="5" s="1"/>
  <c r="CE23" i="5" s="1"/>
  <c r="BR18" i="5"/>
  <c r="AJ16" i="5"/>
  <c r="E16" i="5" s="1"/>
  <c r="CD26" i="5"/>
  <c r="BU24" i="5"/>
  <c r="BV24" i="5" s="1"/>
  <c r="AS24" i="5"/>
  <c r="AO12" i="5"/>
  <c r="AL13" i="5" s="1"/>
  <c r="AS25" i="5" s="1"/>
  <c r="BY24" i="5" l="1"/>
  <c r="CC24" i="5" s="1"/>
  <c r="CE24" i="5" s="1"/>
  <c r="Z22" i="2"/>
  <c r="Y22" i="2"/>
  <c r="AA22" i="2"/>
  <c r="W23" i="2"/>
  <c r="X22" i="2"/>
  <c r="BC24" i="5"/>
  <c r="AI24" i="5" s="1"/>
  <c r="D24" i="5" s="1"/>
  <c r="BT26" i="5"/>
  <c r="BB25" i="5"/>
  <c r="CB18" i="5"/>
  <c r="CF18" i="5" s="1"/>
  <c r="BG16" i="5" s="1"/>
  <c r="BW18" i="5"/>
  <c r="BS26" i="5"/>
  <c r="AT24" i="5"/>
  <c r="AO24" i="5"/>
  <c r="J24" i="5" s="1"/>
  <c r="AM24" i="5"/>
  <c r="H24" i="5" s="1"/>
  <c r="AK24" i="5"/>
  <c r="CH26" i="5"/>
  <c r="C24" i="5" s="1"/>
  <c r="AP24" i="5"/>
  <c r="K24" i="5" s="1"/>
  <c r="AL24" i="5"/>
  <c r="G24" i="5" s="1"/>
  <c r="AJ24" i="5"/>
  <c r="E24" i="5" s="1"/>
  <c r="BX25" i="5"/>
  <c r="CA25" i="5" s="1"/>
  <c r="BT27" i="5"/>
  <c r="BC25" i="5"/>
  <c r="AI25" i="5" s="1"/>
  <c r="D25" i="5" s="1"/>
  <c r="BU25" i="5"/>
  <c r="BV25" i="5" s="1"/>
  <c r="BY25" i="5" l="1"/>
  <c r="CC25" i="5" s="1"/>
  <c r="CE25" i="5" s="1"/>
  <c r="AA23" i="2"/>
  <c r="Z23" i="2"/>
  <c r="Y23" i="2"/>
  <c r="W24" i="2"/>
  <c r="X23" i="2"/>
  <c r="CH27" i="5"/>
  <c r="C25" i="5" s="1"/>
  <c r="AT25" i="5"/>
  <c r="AO25" i="5"/>
  <c r="J25" i="5" s="1"/>
  <c r="AM25" i="5"/>
  <c r="H25" i="5" s="1"/>
  <c r="AK25" i="5"/>
  <c r="BS27" i="5"/>
  <c r="AP25" i="5"/>
  <c r="K25" i="5" s="1"/>
  <c r="AL25" i="5"/>
  <c r="G25" i="5" s="1"/>
  <c r="AJ25" i="5"/>
  <c r="E25" i="5" s="1"/>
  <c r="BX26" i="5"/>
  <c r="CA26" i="5" s="1"/>
  <c r="BF16" i="5"/>
  <c r="AM16" i="5"/>
  <c r="H16" i="5" s="1"/>
  <c r="BU26" i="5"/>
  <c r="BV26" i="5" s="1"/>
  <c r="Z24" i="2" l="1"/>
  <c r="Y24" i="2"/>
  <c r="AA24" i="2"/>
  <c r="W25" i="2"/>
  <c r="X24" i="2"/>
  <c r="BI16" i="5"/>
  <c r="AL16" i="5"/>
  <c r="G16" i="5" s="1"/>
  <c r="BX27" i="5"/>
  <c r="CA27" i="5" s="1"/>
  <c r="BY26" i="5"/>
  <c r="CC26" i="5" s="1"/>
  <c r="CE26" i="5" s="1"/>
  <c r="BU27" i="5"/>
  <c r="BV27" i="5" s="1"/>
  <c r="AA25" i="2" l="1"/>
  <c r="Z25" i="2"/>
  <c r="Y25" i="2"/>
  <c r="W26" i="2"/>
  <c r="X25" i="2"/>
  <c r="AO16" i="5"/>
  <c r="J16" i="5" s="1"/>
  <c r="BJ16" i="5"/>
  <c r="BY27" i="5"/>
  <c r="CC27" i="5" s="1"/>
  <c r="CE27" i="5" s="1"/>
  <c r="Z26" i="2" l="1"/>
  <c r="Y26" i="2"/>
  <c r="AA26" i="2"/>
  <c r="W27" i="2"/>
  <c r="X26" i="2"/>
  <c r="BD17" i="5"/>
  <c r="AP16" i="5"/>
  <c r="K16" i="5" s="1"/>
  <c r="AA27" i="2" l="1"/>
  <c r="Z27" i="2"/>
  <c r="Y27" i="2"/>
  <c r="W28" i="2"/>
  <c r="X27" i="2"/>
  <c r="BR19" i="5"/>
  <c r="AJ17" i="5"/>
  <c r="E17" i="5" s="1"/>
  <c r="Z28" i="2" l="1"/>
  <c r="Y28" i="2"/>
  <c r="AA28" i="2"/>
  <c r="W29" i="2"/>
  <c r="X28" i="2"/>
  <c r="BW19" i="5"/>
  <c r="CB19" i="5"/>
  <c r="CF19" i="5" s="1"/>
  <c r="BG17" i="5" s="1"/>
  <c r="AA29" i="2" l="1"/>
  <c r="Z29" i="2"/>
  <c r="Y29" i="2"/>
  <c r="W30" i="2"/>
  <c r="X29" i="2"/>
  <c r="BF17" i="5"/>
  <c r="AM17" i="5"/>
  <c r="H17" i="5" s="1"/>
  <c r="Z30" i="2" l="1"/>
  <c r="Y30" i="2"/>
  <c r="AA30" i="2"/>
  <c r="W31" i="2"/>
  <c r="X30" i="2"/>
  <c r="BI17" i="5"/>
  <c r="AL17" i="5"/>
  <c r="G17" i="5" s="1"/>
  <c r="AA31" i="2" l="1"/>
  <c r="Z31" i="2"/>
  <c r="Y31" i="2"/>
  <c r="W32" i="2"/>
  <c r="X31" i="2"/>
  <c r="AO17" i="5"/>
  <c r="J17" i="5" s="1"/>
  <c r="BJ17" i="5"/>
  <c r="Z32" i="2" l="1"/>
  <c r="Y32" i="2"/>
  <c r="AA32" i="2"/>
  <c r="W33" i="2"/>
  <c r="X32" i="2"/>
  <c r="BD18" i="5"/>
  <c r="AP17" i="5"/>
  <c r="K17" i="5" s="1"/>
  <c r="AA33" i="2" l="1"/>
  <c r="Z33" i="2"/>
  <c r="Y33" i="2"/>
  <c r="W34" i="2"/>
  <c r="X33" i="2"/>
  <c r="BR20" i="5"/>
  <c r="AJ18" i="5"/>
  <c r="E18" i="5" s="1"/>
  <c r="Z34" i="2" l="1"/>
  <c r="Y34" i="2"/>
  <c r="AA34" i="2"/>
  <c r="W35" i="2"/>
  <c r="X34" i="2"/>
  <c r="CB20" i="5"/>
  <c r="CF20" i="5" s="1"/>
  <c r="BG18" i="5" s="1"/>
  <c r="BW20" i="5"/>
  <c r="AA35" i="2" l="1"/>
  <c r="Z35" i="2"/>
  <c r="Y35" i="2"/>
  <c r="W36" i="2"/>
  <c r="X35" i="2"/>
  <c r="BF18" i="5"/>
  <c r="AM18" i="5"/>
  <c r="H18" i="5" s="1"/>
  <c r="Z36" i="2" l="1"/>
  <c r="Y36" i="2"/>
  <c r="AA36" i="2"/>
  <c r="W37" i="2"/>
  <c r="X36" i="2"/>
  <c r="BI18" i="5"/>
  <c r="AL18" i="5"/>
  <c r="G18" i="5" s="1"/>
  <c r="AA37" i="2" l="1"/>
  <c r="Z37" i="2"/>
  <c r="Y37" i="2"/>
  <c r="W38" i="2"/>
  <c r="X37" i="2"/>
  <c r="AO18" i="5"/>
  <c r="J18" i="5" s="1"/>
  <c r="BJ18" i="5"/>
  <c r="Z38" i="2" l="1"/>
  <c r="Y38" i="2"/>
  <c r="AA38" i="2"/>
  <c r="W39" i="2"/>
  <c r="X38" i="2"/>
  <c r="BD19" i="5"/>
  <c r="AP18" i="5"/>
  <c r="K18" i="5" s="1"/>
  <c r="AA39" i="2" l="1"/>
  <c r="Z39" i="2"/>
  <c r="Y39" i="2"/>
  <c r="W40" i="2"/>
  <c r="X39" i="2"/>
  <c r="BR21" i="5"/>
  <c r="AJ19" i="5"/>
  <c r="E19" i="5" s="1"/>
  <c r="Z40" i="2" l="1"/>
  <c r="Y40" i="2"/>
  <c r="AA40" i="2"/>
  <c r="W41" i="2"/>
  <c r="X40" i="2"/>
  <c r="BW21" i="5"/>
  <c r="CB21" i="5"/>
  <c r="CF21" i="5" s="1"/>
  <c r="BG19" i="5" s="1"/>
  <c r="AA41" i="2" l="1"/>
  <c r="Z41" i="2"/>
  <c r="Y41" i="2"/>
  <c r="W42" i="2"/>
  <c r="X41" i="2"/>
  <c r="BF19" i="5"/>
  <c r="AM19" i="5"/>
  <c r="H19" i="5" s="1"/>
  <c r="Z42" i="2" l="1"/>
  <c r="Y42" i="2"/>
  <c r="AA42" i="2"/>
  <c r="W43" i="2"/>
  <c r="X42" i="2"/>
  <c r="BI19" i="5"/>
  <c r="AL19" i="5"/>
  <c r="G19" i="5" s="1"/>
  <c r="AA43" i="2" l="1"/>
  <c r="Z43" i="2"/>
  <c r="Y43" i="2"/>
  <c r="W44" i="2"/>
  <c r="X43" i="2"/>
  <c r="AO19" i="5"/>
  <c r="J19" i="5" s="1"/>
  <c r="BJ19" i="5"/>
  <c r="X44" i="2" l="1"/>
  <c r="X45" i="2" s="1"/>
  <c r="L13" i="2" s="1"/>
  <c r="Z44" i="2"/>
  <c r="Z45" i="2" s="1"/>
  <c r="N13" i="2" s="1"/>
  <c r="Y44" i="2"/>
  <c r="Y45" i="2" s="1"/>
  <c r="M13" i="2" s="1"/>
  <c r="AA44" i="2"/>
  <c r="AA45" i="2" s="1"/>
  <c r="O13" i="2" s="1"/>
  <c r="BD20" i="5"/>
  <c r="AJ20" i="5" s="1"/>
  <c r="E20" i="5" s="1"/>
  <c r="AP19" i="5"/>
  <c r="K19" i="5" s="1"/>
  <c r="BR22" i="5" l="1"/>
  <c r="AT20" i="5"/>
  <c r="CB22" i="5" l="1"/>
  <c r="CF22" i="5" s="1"/>
  <c r="BG20" i="5" s="1"/>
  <c r="AM20" i="5" s="1"/>
  <c r="H20" i="5" s="1"/>
  <c r="BW22" i="5"/>
  <c r="BF20" i="5" l="1"/>
  <c r="BI20" i="5" l="1"/>
  <c r="AL20" i="5"/>
  <c r="G20" i="5" s="1"/>
  <c r="AO20" i="5" l="1"/>
  <c r="J20" i="5" s="1"/>
  <c r="BJ20" i="5"/>
  <c r="BD21" i="5" l="1"/>
  <c r="AP20" i="5"/>
  <c r="K20" i="5" s="1"/>
  <c r="BR23" i="5" l="1"/>
  <c r="AJ21" i="5"/>
  <c r="E21" i="5" s="1"/>
  <c r="CB23" i="5" l="1"/>
  <c r="CF23" i="5" s="1"/>
  <c r="BG21" i="5" s="1"/>
  <c r="BW23" i="5"/>
  <c r="AM21" i="5" l="1"/>
  <c r="H21" i="5" s="1"/>
  <c r="BF21" i="5"/>
  <c r="BI21" i="5" l="1"/>
  <c r="AL21" i="5"/>
  <c r="G21" i="5" s="1"/>
  <c r="BJ21" i="5" l="1"/>
  <c r="AO21" i="5"/>
  <c r="J21" i="5" s="1"/>
  <c r="BD22" i="5" l="1"/>
  <c r="AP21" i="5"/>
  <c r="K21" i="5" s="1"/>
  <c r="BR24" i="5" l="1"/>
  <c r="AJ22" i="5"/>
  <c r="E22" i="5" s="1"/>
  <c r="CB24" i="5" l="1"/>
  <c r="CF24" i="5" s="1"/>
  <c r="BG22" i="5" s="1"/>
  <c r="BW24" i="5"/>
  <c r="L32" i="2"/>
  <c r="M16" i="1"/>
  <c r="CO24" i="1" s="1"/>
  <c r="L27" i="2"/>
  <c r="G15" i="1"/>
  <c r="BF15" i="1" s="1"/>
  <c r="G16" i="1"/>
  <c r="AL16" i="1" s="1"/>
  <c r="G17" i="1"/>
  <c r="BF17" i="1" s="1"/>
  <c r="G18" i="1"/>
  <c r="BF18" i="1" s="1"/>
  <c r="G19" i="1"/>
  <c r="BF19" i="1" s="1"/>
  <c r="G20" i="1"/>
  <c r="BF20" i="1" s="1"/>
  <c r="G21" i="1"/>
  <c r="BF21" i="1" s="1"/>
  <c r="G22" i="1"/>
  <c r="BF22" i="1" s="1"/>
  <c r="G23" i="1"/>
  <c r="BF23" i="1" s="1"/>
  <c r="G24" i="1"/>
  <c r="BF24" i="1" s="1"/>
  <c r="G25" i="1"/>
  <c r="BF25" i="1" s="1"/>
  <c r="A7" i="1"/>
  <c r="B7" i="1"/>
  <c r="C7" i="1"/>
  <c r="D7" i="1"/>
  <c r="M11" i="1" s="1"/>
  <c r="AL26" i="1"/>
  <c r="AV1" i="1"/>
  <c r="AW1" i="1"/>
  <c r="AX1" i="1"/>
  <c r="AY1" i="1"/>
  <c r="G27" i="1"/>
  <c r="N27" i="1"/>
  <c r="N26" i="1"/>
  <c r="BN27" i="1"/>
  <c r="BN26" i="1"/>
  <c r="BN25" i="1"/>
  <c r="BN24" i="1"/>
  <c r="BN23" i="1"/>
  <c r="BN22" i="1"/>
  <c r="BN21" i="1"/>
  <c r="BN20" i="1"/>
  <c r="BN19" i="1"/>
  <c r="BN18" i="1"/>
  <c r="BN17" i="1"/>
  <c r="AM22" i="5" l="1"/>
  <c r="H22" i="5" s="1"/>
  <c r="BF22" i="5"/>
  <c r="AL23" i="1"/>
  <c r="AL19" i="1"/>
  <c r="AL21" i="1"/>
  <c r="AL17" i="1"/>
  <c r="AL15" i="1"/>
  <c r="AL25" i="1"/>
  <c r="BF16" i="1"/>
  <c r="AL24" i="1"/>
  <c r="AL22" i="1"/>
  <c r="AL20" i="1"/>
  <c r="AL18" i="1"/>
  <c r="AL27" i="1"/>
  <c r="CJ24" i="1"/>
  <c r="D27" i="1" s="1"/>
  <c r="K27" i="1" s="1"/>
  <c r="L27" i="1" s="1"/>
  <c r="M27" i="1" s="1"/>
  <c r="X27" i="1" s="1"/>
  <c r="D26" i="1"/>
  <c r="K26" i="1" s="1"/>
  <c r="L26" i="1" s="1"/>
  <c r="M26" i="1" s="1"/>
  <c r="O26" i="1" s="1"/>
  <c r="BC15" i="1"/>
  <c r="A26" i="1"/>
  <c r="AZ15" i="1"/>
  <c r="AF6" i="1"/>
  <c r="AF7" i="1" s="1"/>
  <c r="AG7" i="1" s="1"/>
  <c r="C26" i="1"/>
  <c r="P26" i="1" s="1"/>
  <c r="BB15" i="1"/>
  <c r="BP17" i="1" s="1"/>
  <c r="CJ22" i="1"/>
  <c r="CK24" i="1" s="1"/>
  <c r="AP8" i="1" s="1"/>
  <c r="B26" i="1"/>
  <c r="BI22" i="5" l="1"/>
  <c r="AL22" i="5"/>
  <c r="G22" i="5" s="1"/>
  <c r="B27" i="1"/>
  <c r="O27" i="1"/>
  <c r="X26" i="1"/>
  <c r="AH7" i="1"/>
  <c r="AI7" i="1" s="1"/>
  <c r="AL7" i="1" s="1"/>
  <c r="AQ15" i="1" s="1"/>
  <c r="R27" i="1"/>
  <c r="BQ17" i="1"/>
  <c r="R26" i="1"/>
  <c r="Q26" i="1"/>
  <c r="BC16" i="1"/>
  <c r="BK17" i="1"/>
  <c r="BL17" i="1" s="1"/>
  <c r="BM17" i="1" s="1"/>
  <c r="AR8" i="1"/>
  <c r="AS8" i="1"/>
  <c r="AB26" i="1"/>
  <c r="AB27" i="1"/>
  <c r="BJ22" i="5" l="1"/>
  <c r="AO22" i="5"/>
  <c r="J22" i="5" s="1"/>
  <c r="AI8" i="1"/>
  <c r="AL8" i="1" s="1"/>
  <c r="AI9" i="1" s="1"/>
  <c r="AQ16" i="1" s="1"/>
  <c r="AT8" i="1"/>
  <c r="AU8" i="1" s="1"/>
  <c r="AP15" i="1" s="1"/>
  <c r="AP16" i="1" s="1"/>
  <c r="AP17" i="1" s="1"/>
  <c r="AP18" i="1" s="1"/>
  <c r="AP19" i="1" s="1"/>
  <c r="AP20" i="1" s="1"/>
  <c r="AP21" i="1" s="1"/>
  <c r="AP22" i="1" s="1"/>
  <c r="AP23" i="1" s="1"/>
  <c r="AP24" i="1" s="1"/>
  <c r="AP25" i="1" s="1"/>
  <c r="V26" i="1"/>
  <c r="S26" i="1"/>
  <c r="T26" i="1" s="1"/>
  <c r="U26" i="1" s="1"/>
  <c r="BK18" i="1"/>
  <c r="BL18" i="1" s="1"/>
  <c r="BM18" i="1" s="1"/>
  <c r="BC17" i="1"/>
  <c r="BX17" i="1"/>
  <c r="BO17" i="1"/>
  <c r="CB17" i="1" s="1"/>
  <c r="BA15" i="1"/>
  <c r="BR17" i="1"/>
  <c r="AZ16" i="1"/>
  <c r="BD23" i="5" l="1"/>
  <c r="AP22" i="5"/>
  <c r="K22" i="5" s="1"/>
  <c r="CH24" i="1"/>
  <c r="J16" i="1" s="1"/>
  <c r="AR15" i="1"/>
  <c r="AL9" i="1"/>
  <c r="AI10" i="1" s="1"/>
  <c r="AQ17" i="1" s="1"/>
  <c r="W26" i="1"/>
  <c r="AA26" i="1" s="1"/>
  <c r="AC26" i="1" s="1"/>
  <c r="Y26" i="1"/>
  <c r="Z26" i="1" s="1"/>
  <c r="BO18" i="1"/>
  <c r="CB18" i="1" s="1"/>
  <c r="BX18" i="1"/>
  <c r="BK19" i="1"/>
  <c r="BL19" i="1" s="1"/>
  <c r="BM19" i="1" s="1"/>
  <c r="BC18" i="1"/>
  <c r="BA16" i="1"/>
  <c r="AZ17" i="1"/>
  <c r="BR18" i="1"/>
  <c r="BQ18" i="1"/>
  <c r="BV17" i="1"/>
  <c r="BS17" i="1"/>
  <c r="BT17" i="1" s="1"/>
  <c r="BU17" i="1" s="1"/>
  <c r="BR25" i="5" l="1"/>
  <c r="AT23" i="5"/>
  <c r="AT65" i="5" s="1"/>
  <c r="CK24" i="5" s="1"/>
  <c r="CE17" i="1"/>
  <c r="CF17" i="1" s="1"/>
  <c r="A15" i="1" s="1"/>
  <c r="A27" i="1"/>
  <c r="Q27" i="1" s="1"/>
  <c r="AL10" i="1"/>
  <c r="AI11" i="1" s="1"/>
  <c r="AQ18" i="1" s="1"/>
  <c r="AD26" i="1"/>
  <c r="F26" i="1" s="1"/>
  <c r="E26" i="1" s="1"/>
  <c r="H26" i="1" s="1"/>
  <c r="CE18" i="1"/>
  <c r="AG16" i="1" s="1"/>
  <c r="B16" i="1" s="1"/>
  <c r="L18" i="2" s="1"/>
  <c r="BV18" i="1"/>
  <c r="BW18" i="1" s="1"/>
  <c r="CA18" i="1" s="1"/>
  <c r="CC18" i="1" s="1"/>
  <c r="BO19" i="1"/>
  <c r="CB19" i="1" s="1"/>
  <c r="BX19" i="1"/>
  <c r="BK20" i="1"/>
  <c r="BL20" i="1" s="1"/>
  <c r="BM20" i="1" s="1"/>
  <c r="BC19" i="1"/>
  <c r="BW17" i="1"/>
  <c r="CA17" i="1" s="1"/>
  <c r="CC17" i="1" s="1"/>
  <c r="BY17" i="1"/>
  <c r="BZ17" i="1" s="1"/>
  <c r="BS18" i="1"/>
  <c r="BT18" i="1" s="1"/>
  <c r="BR19" i="1"/>
  <c r="BA17" i="1"/>
  <c r="AZ18" i="1"/>
  <c r="BQ19" i="1"/>
  <c r="CB25" i="5" l="1"/>
  <c r="CF25" i="5" s="1"/>
  <c r="BG23" i="5" s="1"/>
  <c r="BW25" i="5"/>
  <c r="E27" i="5"/>
  <c r="R27" i="5" s="1"/>
  <c r="M16" i="5"/>
  <c r="AH15" i="1"/>
  <c r="C15" i="1" s="1"/>
  <c r="AG15" i="1"/>
  <c r="B15" i="1" s="1"/>
  <c r="L17" i="2" s="1"/>
  <c r="AI15" i="1"/>
  <c r="AK13" i="1" s="1"/>
  <c r="AL11" i="1"/>
  <c r="AI12" i="1" s="1"/>
  <c r="AQ19" i="1" s="1"/>
  <c r="BY18" i="1"/>
  <c r="CE19" i="1"/>
  <c r="AG17" i="1" s="1"/>
  <c r="B17" i="1" s="1"/>
  <c r="L19" i="2" s="1"/>
  <c r="CF18" i="1"/>
  <c r="A16" i="1" s="1"/>
  <c r="AI16" i="1"/>
  <c r="S27" i="1"/>
  <c r="T27" i="1" s="1"/>
  <c r="V27" i="1"/>
  <c r="I26" i="1"/>
  <c r="BX20" i="1"/>
  <c r="BO20" i="1"/>
  <c r="CB20" i="1" s="1"/>
  <c r="BK21" i="1"/>
  <c r="BL21" i="1" s="1"/>
  <c r="BM21" i="1" s="1"/>
  <c r="BC20" i="1"/>
  <c r="BV19" i="1"/>
  <c r="BY19" i="1" s="1"/>
  <c r="BA18" i="1"/>
  <c r="AZ19" i="1"/>
  <c r="BR20" i="1"/>
  <c r="BQ20" i="1"/>
  <c r="BS19" i="1"/>
  <c r="BT19" i="1" s="1"/>
  <c r="CD17" i="1"/>
  <c r="BE15" i="1" s="1"/>
  <c r="W27" i="5" l="1"/>
  <c r="AB27" i="5"/>
  <c r="AF27" i="5" s="1"/>
  <c r="H27" i="5" s="1"/>
  <c r="BF23" i="5"/>
  <c r="BI23" i="5" s="1"/>
  <c r="BJ23" i="5" s="1"/>
  <c r="BD24" i="5" s="1"/>
  <c r="BR26" i="5" s="1"/>
  <c r="AL12" i="1"/>
  <c r="AI13" i="1" s="1"/>
  <c r="AQ20" i="1" s="1"/>
  <c r="CE20" i="1"/>
  <c r="AG18" i="1" s="1"/>
  <c r="B18" i="1" s="1"/>
  <c r="L20" i="2" s="1"/>
  <c r="CF19" i="1"/>
  <c r="A17" i="1" s="1"/>
  <c r="AI17" i="1"/>
  <c r="W27" i="1"/>
  <c r="AA27" i="1" s="1"/>
  <c r="AC27" i="1" s="1"/>
  <c r="Y27" i="1"/>
  <c r="BD15" i="1"/>
  <c r="AK15" i="1"/>
  <c r="F15" i="1" s="1"/>
  <c r="N17" i="2" s="1"/>
  <c r="D10" i="1"/>
  <c r="AF13" i="1" s="1"/>
  <c r="BQ21" i="1"/>
  <c r="BO21" i="1"/>
  <c r="CB21" i="1" s="1"/>
  <c r="BX21" i="1"/>
  <c r="BC21" i="1"/>
  <c r="BK22" i="1"/>
  <c r="BL22" i="1" s="1"/>
  <c r="BM22" i="1" s="1"/>
  <c r="BR21" i="1"/>
  <c r="BA19" i="1"/>
  <c r="AZ20" i="1"/>
  <c r="BV20" i="1"/>
  <c r="BY20" i="1" s="1"/>
  <c r="BS20" i="1"/>
  <c r="BT20" i="1" s="1"/>
  <c r="BW19" i="1"/>
  <c r="CA19" i="1" s="1"/>
  <c r="CC19" i="1" s="1"/>
  <c r="CB26" i="5" l="1"/>
  <c r="CF26" i="5" s="1"/>
  <c r="BG24" i="5" s="1"/>
  <c r="BF24" i="5" s="1"/>
  <c r="BI24" i="5" s="1"/>
  <c r="BJ24" i="5" s="1"/>
  <c r="BD25" i="5" s="1"/>
  <c r="BR27" i="5" s="1"/>
  <c r="BW26" i="5"/>
  <c r="G27" i="5"/>
  <c r="K27" i="5"/>
  <c r="CO24" i="5"/>
  <c r="AL13" i="1"/>
  <c r="AI14" i="1" s="1"/>
  <c r="AQ21" i="1" s="1"/>
  <c r="BV21" i="1"/>
  <c r="BY21" i="1" s="1"/>
  <c r="BS21" i="1"/>
  <c r="BT21" i="1" s="1"/>
  <c r="CE21" i="1"/>
  <c r="AG19" i="1" s="1"/>
  <c r="B19" i="1" s="1"/>
  <c r="L21" i="2" s="1"/>
  <c r="CF20" i="1"/>
  <c r="A18" i="1" s="1"/>
  <c r="AI18" i="1"/>
  <c r="BG15" i="1"/>
  <c r="AM15" i="1" s="1"/>
  <c r="AJ15" i="1"/>
  <c r="E15" i="1" s="1"/>
  <c r="O17" i="2" s="1"/>
  <c r="BK23" i="1"/>
  <c r="BL23" i="1" s="1"/>
  <c r="BM23" i="1" s="1"/>
  <c r="BC22" i="1"/>
  <c r="BO22" i="1"/>
  <c r="CB22" i="1" s="1"/>
  <c r="BX22" i="1"/>
  <c r="BW20" i="1"/>
  <c r="CA20" i="1" s="1"/>
  <c r="CC20" i="1" s="1"/>
  <c r="BW21" i="1"/>
  <c r="CA21" i="1" s="1"/>
  <c r="CC21" i="1" s="1"/>
  <c r="AL14" i="1"/>
  <c r="AJ10" i="1" s="1"/>
  <c r="AQ22" i="1" s="1"/>
  <c r="BQ22" i="1"/>
  <c r="BA20" i="1"/>
  <c r="AZ21" i="1"/>
  <c r="BR22" i="1"/>
  <c r="CN24" i="5" l="1"/>
  <c r="J27" i="5"/>
  <c r="BW27" i="5"/>
  <c r="CB27" i="5"/>
  <c r="CF27" i="5" s="1"/>
  <c r="BG25" i="5" s="1"/>
  <c r="BS22" i="1"/>
  <c r="BT22" i="1" s="1"/>
  <c r="CE22" i="1"/>
  <c r="AG20" i="1" s="1"/>
  <c r="B20" i="1" s="1"/>
  <c r="L22" i="2" s="1"/>
  <c r="CF21" i="1"/>
  <c r="A19" i="1" s="1"/>
  <c r="AI19" i="1"/>
  <c r="BH15" i="1"/>
  <c r="AN15" i="1" s="1"/>
  <c r="H15" i="1"/>
  <c r="P17" i="2" s="1"/>
  <c r="BO23" i="1"/>
  <c r="CB23" i="1" s="1"/>
  <c r="BX23" i="1"/>
  <c r="BC23" i="1"/>
  <c r="BK24" i="1"/>
  <c r="BL24" i="1" s="1"/>
  <c r="BM24" i="1" s="1"/>
  <c r="BV22" i="1"/>
  <c r="BY22" i="1" s="1"/>
  <c r="AM10" i="1"/>
  <c r="AJ11" i="1" s="1"/>
  <c r="AQ23" i="1" s="1"/>
  <c r="BQ23" i="1"/>
  <c r="BR23" i="1"/>
  <c r="BA21" i="1"/>
  <c r="AZ22" i="1"/>
  <c r="N16" i="5" l="1"/>
  <c r="CR24" i="5"/>
  <c r="BF25" i="5"/>
  <c r="BI25" i="5" s="1"/>
  <c r="BJ25" i="5" s="1"/>
  <c r="CE23" i="1"/>
  <c r="AG21" i="1" s="1"/>
  <c r="B21" i="1" s="1"/>
  <c r="L23" i="2" s="1"/>
  <c r="AI20" i="1"/>
  <c r="CF22" i="1"/>
  <c r="A20" i="1" s="1"/>
  <c r="I15" i="1"/>
  <c r="Q17" i="2" s="1"/>
  <c r="BB16" i="1"/>
  <c r="AR16" i="1" s="1"/>
  <c r="BS23" i="1"/>
  <c r="BT23" i="1" s="1"/>
  <c r="BK25" i="1"/>
  <c r="BL25" i="1" s="1"/>
  <c r="BM25" i="1" s="1"/>
  <c r="BC24" i="1"/>
  <c r="BX24" i="1"/>
  <c r="BO24" i="1"/>
  <c r="CB24" i="1" s="1"/>
  <c r="BQ24" i="1"/>
  <c r="AM11" i="1"/>
  <c r="AJ12" i="1" s="1"/>
  <c r="AQ24" i="1" s="1"/>
  <c r="BV23" i="1"/>
  <c r="BY23" i="1" s="1"/>
  <c r="BA22" i="1"/>
  <c r="BR24" i="1"/>
  <c r="AZ23" i="1"/>
  <c r="BW22" i="1"/>
  <c r="CA22" i="1" s="1"/>
  <c r="CC22" i="1" s="1"/>
  <c r="P16" i="5" l="1"/>
  <c r="CS24" i="5"/>
  <c r="AH12" i="5" s="1"/>
  <c r="AH16" i="5" s="1"/>
  <c r="AG16" i="5" s="1"/>
  <c r="AG10" i="5" s="1"/>
  <c r="CE24" i="1"/>
  <c r="AG22" i="1" s="1"/>
  <c r="B22" i="1" s="1"/>
  <c r="L24" i="2" s="1"/>
  <c r="CF23" i="1"/>
  <c r="A21" i="1" s="1"/>
  <c r="AI21" i="1"/>
  <c r="BP18" i="1"/>
  <c r="BZ18" i="1" s="1"/>
  <c r="CD18" i="1" s="1"/>
  <c r="BE16" i="1" s="1"/>
  <c r="AH16" i="1"/>
  <c r="C16" i="1" s="1"/>
  <c r="BO25" i="1"/>
  <c r="CB25" i="1" s="1"/>
  <c r="BX25" i="1"/>
  <c r="BC25" i="1"/>
  <c r="BK27" i="1" s="1"/>
  <c r="BL27" i="1" s="1"/>
  <c r="BM27" i="1" s="1"/>
  <c r="BK26" i="1"/>
  <c r="BL26" i="1" s="1"/>
  <c r="BM26" i="1" s="1"/>
  <c r="BV24" i="1"/>
  <c r="BY24" i="1" s="1"/>
  <c r="BQ25" i="1"/>
  <c r="AM12" i="1"/>
  <c r="AJ13" i="1" s="1"/>
  <c r="AQ25" i="1" s="1"/>
  <c r="AZ24" i="1"/>
  <c r="BR25" i="1"/>
  <c r="BA23" i="1"/>
  <c r="BS24" i="1"/>
  <c r="BT24" i="1" s="1"/>
  <c r="BW23" i="1"/>
  <c r="CA23" i="1" s="1"/>
  <c r="CC23" i="1" s="1"/>
  <c r="BS25" i="1" l="1"/>
  <c r="BT25" i="1" s="1"/>
  <c r="BW24" i="1"/>
  <c r="CA24" i="1" s="1"/>
  <c r="CC24" i="1" s="1"/>
  <c r="BU18" i="1"/>
  <c r="BD16" i="1"/>
  <c r="AK16" i="1"/>
  <c r="F16" i="1" s="1"/>
  <c r="N18" i="2" s="1"/>
  <c r="CE25" i="1"/>
  <c r="AG23" i="1" s="1"/>
  <c r="B23" i="1" s="1"/>
  <c r="L25" i="2" s="1"/>
  <c r="CF24" i="1"/>
  <c r="A22" i="1" s="1"/>
  <c r="AI22" i="1"/>
  <c r="BO27" i="1"/>
  <c r="CB27" i="1" s="1"/>
  <c r="BX27" i="1"/>
  <c r="BX26" i="1"/>
  <c r="BO26" i="1"/>
  <c r="CB26" i="1" s="1"/>
  <c r="BQ26" i="1"/>
  <c r="BR27" i="1"/>
  <c r="BA25" i="1"/>
  <c r="BA24" i="1"/>
  <c r="BR26" i="1"/>
  <c r="AZ25" i="1"/>
  <c r="BV25" i="1"/>
  <c r="CE26" i="1" l="1"/>
  <c r="AG24" i="1" s="1"/>
  <c r="B24" i="1" s="1"/>
  <c r="L26" i="2" s="1"/>
  <c r="CF25" i="1"/>
  <c r="A23" i="1" s="1"/>
  <c r="AI23" i="1"/>
  <c r="BG16" i="1"/>
  <c r="AJ16" i="1"/>
  <c r="E16" i="1" s="1"/>
  <c r="O18" i="2" s="1"/>
  <c r="BV26" i="1"/>
  <c r="BY26" i="1" s="1"/>
  <c r="BW25" i="1"/>
  <c r="CA25" i="1" s="1"/>
  <c r="CC25" i="1" s="1"/>
  <c r="BY25" i="1"/>
  <c r="BQ27" i="1"/>
  <c r="BV27" i="1" s="1"/>
  <c r="BW26" i="1"/>
  <c r="CA26" i="1" s="1"/>
  <c r="CC26" i="1" s="1"/>
  <c r="BS26" i="1"/>
  <c r="BT26" i="1" s="1"/>
  <c r="CE27" i="1" l="1"/>
  <c r="AI24" i="1"/>
  <c r="CF26" i="1"/>
  <c r="A24" i="1" s="1"/>
  <c r="BH16" i="1"/>
  <c r="AM16" i="1"/>
  <c r="H16" i="1" s="1"/>
  <c r="P18" i="2" s="1"/>
  <c r="BS27" i="1"/>
  <c r="BT27" i="1" s="1"/>
  <c r="BW27" i="1"/>
  <c r="CA27" i="1" s="1"/>
  <c r="CC27" i="1" s="1"/>
  <c r="BY27" i="1"/>
  <c r="AE26" i="1" l="1"/>
  <c r="AG25" i="1"/>
  <c r="B25" i="1" s="1"/>
  <c r="AI25" i="1"/>
  <c r="CF27" i="1"/>
  <c r="A25" i="1" s="1"/>
  <c r="BB17" i="1"/>
  <c r="AR17" i="1" s="1"/>
  <c r="AN16" i="1"/>
  <c r="I16" i="1" s="1"/>
  <c r="Q18" i="2" s="1"/>
  <c r="BP19" i="1" l="1"/>
  <c r="AH17" i="1"/>
  <c r="C17" i="1" s="1"/>
  <c r="AE27" i="1"/>
  <c r="AG26" i="1"/>
  <c r="AF26" i="1"/>
  <c r="AH26" i="1"/>
  <c r="AI26" i="1"/>
  <c r="AK26" i="1"/>
  <c r="AJ26" i="1"/>
  <c r="AM26" i="1"/>
  <c r="AN26" i="1"/>
  <c r="AG27" i="1" l="1"/>
  <c r="AJ27" i="1"/>
  <c r="AM27" i="1"/>
  <c r="AK27" i="1"/>
  <c r="AF27" i="1"/>
  <c r="AN27" i="1"/>
  <c r="AI27" i="1"/>
  <c r="AH27" i="1"/>
  <c r="BZ19" i="1"/>
  <c r="CD19" i="1" s="1"/>
  <c r="BE17" i="1" s="1"/>
  <c r="BU19" i="1"/>
  <c r="BD17" i="1" l="1"/>
  <c r="AK17" i="1"/>
  <c r="F17" i="1" s="1"/>
  <c r="N19" i="2" s="1"/>
  <c r="BG17" i="1" l="1"/>
  <c r="AJ17" i="1"/>
  <c r="E17" i="1" s="1"/>
  <c r="O19" i="2" s="1"/>
  <c r="BH17" i="1" l="1"/>
  <c r="AM17" i="1"/>
  <c r="H17" i="1" s="1"/>
  <c r="P19" i="2" s="1"/>
  <c r="BB18" i="1" l="1"/>
  <c r="AR18" i="1" s="1"/>
  <c r="AN17" i="1"/>
  <c r="I17" i="1" s="1"/>
  <c r="Q19" i="2" s="1"/>
  <c r="BP20" i="1" l="1"/>
  <c r="AH18" i="1"/>
  <c r="C18" i="1" s="1"/>
  <c r="BU20" i="1" l="1"/>
  <c r="BZ20" i="1"/>
  <c r="CD20" i="1" s="1"/>
  <c r="BE18" i="1" s="1"/>
  <c r="BD18" i="1" l="1"/>
  <c r="AK18" i="1"/>
  <c r="F18" i="1" s="1"/>
  <c r="N20" i="2" s="1"/>
  <c r="BG18" i="1" l="1"/>
  <c r="AJ18" i="1"/>
  <c r="E18" i="1" s="1"/>
  <c r="O20" i="2" s="1"/>
  <c r="BH18" i="1" l="1"/>
  <c r="AM18" i="1"/>
  <c r="H18" i="1" s="1"/>
  <c r="P20" i="2" s="1"/>
  <c r="BB19" i="1" l="1"/>
  <c r="AR19" i="1" s="1"/>
  <c r="AN18" i="1"/>
  <c r="I18" i="1" s="1"/>
  <c r="Q20" i="2" s="1"/>
  <c r="BP21" i="1" l="1"/>
  <c r="AH19" i="1"/>
  <c r="C19" i="1" s="1"/>
  <c r="BU21" i="1" l="1"/>
  <c r="BZ21" i="1"/>
  <c r="CD21" i="1" s="1"/>
  <c r="BE19" i="1" s="1"/>
  <c r="BD19" i="1" l="1"/>
  <c r="AK19" i="1"/>
  <c r="F19" i="1" s="1"/>
  <c r="N21" i="2" s="1"/>
  <c r="BG19" i="1" l="1"/>
  <c r="AJ19" i="1"/>
  <c r="E19" i="1" s="1"/>
  <c r="O21" i="2" s="1"/>
  <c r="BH19" i="1" l="1"/>
  <c r="AM19" i="1"/>
  <c r="H19" i="1" s="1"/>
  <c r="P21" i="2" s="1"/>
  <c r="BB20" i="1" l="1"/>
  <c r="AH20" i="1" s="1"/>
  <c r="C20" i="1" s="1"/>
  <c r="AN19" i="1"/>
  <c r="I19" i="1" s="1"/>
  <c r="Q21" i="2" s="1"/>
  <c r="BP22" i="1" l="1"/>
  <c r="AR20" i="1"/>
  <c r="BZ22" i="1" l="1"/>
  <c r="CD22" i="1" s="1"/>
  <c r="BE20" i="1" s="1"/>
  <c r="BU22" i="1"/>
  <c r="BD20" i="1" l="1"/>
  <c r="AK20" i="1"/>
  <c r="F20" i="1" s="1"/>
  <c r="N22" i="2" s="1"/>
  <c r="BG20" i="1" l="1"/>
  <c r="AJ20" i="1"/>
  <c r="E20" i="1" s="1"/>
  <c r="O22" i="2" s="1"/>
  <c r="BH20" i="1" l="1"/>
  <c r="AM20" i="1"/>
  <c r="H20" i="1" s="1"/>
  <c r="P22" i="2" s="1"/>
  <c r="BB21" i="1" l="1"/>
  <c r="AR21" i="1" s="1"/>
  <c r="AN20" i="1"/>
  <c r="I20" i="1" s="1"/>
  <c r="Q22" i="2" s="1"/>
  <c r="BP23" i="1" l="1"/>
  <c r="AH21" i="1"/>
  <c r="C21" i="1" s="1"/>
  <c r="BU23" i="1" l="1"/>
  <c r="BZ23" i="1"/>
  <c r="CD23" i="1" s="1"/>
  <c r="BE21" i="1" s="1"/>
  <c r="BD21" i="1" l="1"/>
  <c r="AK21" i="1"/>
  <c r="F21" i="1" s="1"/>
  <c r="N23" i="2" s="1"/>
  <c r="BG21" i="1" l="1"/>
  <c r="AJ21" i="1"/>
  <c r="E21" i="1" s="1"/>
  <c r="O23" i="2" s="1"/>
  <c r="BH21" i="1" l="1"/>
  <c r="AM21" i="1"/>
  <c r="H21" i="1" s="1"/>
  <c r="P23" i="2" s="1"/>
  <c r="BB22" i="1" l="1"/>
  <c r="AR22" i="1" s="1"/>
  <c r="AN21" i="1"/>
  <c r="I21" i="1" s="1"/>
  <c r="Q23" i="2" s="1"/>
  <c r="BP24" i="1" l="1"/>
  <c r="AH22" i="1"/>
  <c r="C22" i="1" s="1"/>
  <c r="BZ24" i="1" l="1"/>
  <c r="CD24" i="1" s="1"/>
  <c r="BE22" i="1" s="1"/>
  <c r="BU24" i="1"/>
  <c r="BD22" i="1" l="1"/>
  <c r="AK22" i="1"/>
  <c r="F22" i="1" s="1"/>
  <c r="N24" i="2" s="1"/>
  <c r="BG22" i="1" l="1"/>
  <c r="AJ22" i="1"/>
  <c r="E22" i="1" s="1"/>
  <c r="O24" i="2" s="1"/>
  <c r="BH22" i="1" l="1"/>
  <c r="AM22" i="1"/>
  <c r="H22" i="1" s="1"/>
  <c r="P24" i="2" s="1"/>
  <c r="BB23" i="1" l="1"/>
  <c r="AR23" i="1" s="1"/>
  <c r="AN22" i="1"/>
  <c r="I22" i="1" s="1"/>
  <c r="Q24" i="2" s="1"/>
  <c r="BP25" i="1" l="1"/>
  <c r="AH23" i="1"/>
  <c r="C23" i="1" s="1"/>
  <c r="BU25" i="1" l="1"/>
  <c r="BZ25" i="1"/>
  <c r="CD25" i="1" s="1"/>
  <c r="BE23" i="1" s="1"/>
  <c r="BD23" i="1" l="1"/>
  <c r="AK23" i="1"/>
  <c r="F23" i="1" s="1"/>
  <c r="N25" i="2" s="1"/>
  <c r="BG23" i="1" l="1"/>
  <c r="AJ23" i="1"/>
  <c r="E23" i="1" s="1"/>
  <c r="O25" i="2" s="1"/>
  <c r="BH23" i="1" l="1"/>
  <c r="AM23" i="1"/>
  <c r="H23" i="1" s="1"/>
  <c r="P25" i="2" s="1"/>
  <c r="BB24" i="1" l="1"/>
  <c r="AR24" i="1" s="1"/>
  <c r="AN23" i="1"/>
  <c r="I23" i="1" s="1"/>
  <c r="Q25" i="2" s="1"/>
  <c r="BP26" i="1" l="1"/>
  <c r="AH24" i="1"/>
  <c r="C24" i="1" s="1"/>
  <c r="BU26" i="1" l="1"/>
  <c r="BZ26" i="1"/>
  <c r="CD26" i="1" s="1"/>
  <c r="BE24" i="1" s="1"/>
  <c r="BD24" i="1" l="1"/>
  <c r="AK24" i="1"/>
  <c r="F24" i="1" s="1"/>
  <c r="N26" i="2" s="1"/>
  <c r="BG24" i="1" l="1"/>
  <c r="AJ24" i="1"/>
  <c r="E24" i="1" s="1"/>
  <c r="O26" i="2" s="1"/>
  <c r="BH24" i="1" l="1"/>
  <c r="AM24" i="1"/>
  <c r="H24" i="1" s="1"/>
  <c r="P26" i="2" s="1"/>
  <c r="BB25" i="1" l="1"/>
  <c r="AH25" i="1" s="1"/>
  <c r="C25" i="1" s="1"/>
  <c r="AN24" i="1"/>
  <c r="I24" i="1" s="1"/>
  <c r="Q26" i="2" s="1"/>
  <c r="BP27" i="1" l="1"/>
  <c r="AR25" i="1"/>
  <c r="AR65" i="1" s="1"/>
  <c r="CI24" i="1" s="1"/>
  <c r="C27" i="1" l="1"/>
  <c r="P27" i="1" s="1"/>
  <c r="Z27" i="1" s="1"/>
  <c r="AD27" i="1" s="1"/>
  <c r="F27" i="1" s="1"/>
  <c r="K16" i="1"/>
  <c r="BZ27" i="1"/>
  <c r="CD27" i="1" s="1"/>
  <c r="BE25" i="1" s="1"/>
  <c r="BU27" i="1"/>
  <c r="U27" i="1"/>
  <c r="BD25" i="1" l="1"/>
  <c r="AK25" i="1"/>
  <c r="F25" i="1" s="1"/>
  <c r="E27" i="1"/>
  <c r="CM24" i="1"/>
  <c r="I27" i="1"/>
  <c r="BG25" i="1" l="1"/>
  <c r="AJ25" i="1"/>
  <c r="E25" i="1" s="1"/>
  <c r="H27" i="1"/>
  <c r="CL24" i="1"/>
  <c r="BH25" i="1" l="1"/>
  <c r="AN25" i="1" s="1"/>
  <c r="I25" i="1" s="1"/>
  <c r="AM25" i="1"/>
  <c r="H25" i="1" s="1"/>
  <c r="CP24" i="1"/>
  <c r="L16" i="1"/>
  <c r="O27" i="2" l="1"/>
  <c r="N32" i="2" s="1"/>
  <c r="L1" i="1"/>
  <c r="N27" i="2" s="1"/>
  <c r="M32" i="2" s="1"/>
  <c r="CQ24" i="1"/>
  <c r="N16" i="1"/>
  <c r="P27" i="2" s="1"/>
  <c r="P32" i="2" s="1"/>
  <c r="AF12" i="1" l="1"/>
  <c r="AF16" i="1" s="1"/>
  <c r="AE16" i="1" s="1"/>
  <c r="Q27" i="2" s="1"/>
  <c r="Q32" i="2" s="1"/>
</calcChain>
</file>

<file path=xl/comments1.xml><?xml version="1.0" encoding="utf-8"?>
<comments xmlns="http://schemas.openxmlformats.org/spreadsheetml/2006/main">
  <authors>
    <author>Admin</author>
  </authors>
  <commentList>
    <comment ref="M16" authorId="0" shapeId="0">
      <text>
        <r>
          <rPr>
            <b/>
            <sz val="9"/>
            <color indexed="81"/>
            <rFont val="Tahoma"/>
            <family val="2"/>
          </rPr>
          <t>Admin:</t>
        </r>
        <r>
          <rPr>
            <sz val="9"/>
            <color indexed="81"/>
            <rFont val="Tahoma"/>
            <family val="2"/>
          </rPr>
          <t xml:space="preserve">
FILL APPLICABLE TDS %</t>
        </r>
      </text>
    </comment>
  </commentList>
</comments>
</file>

<file path=xl/sharedStrings.xml><?xml version="1.0" encoding="utf-8"?>
<sst xmlns="http://schemas.openxmlformats.org/spreadsheetml/2006/main" count="236" uniqueCount="150">
  <si>
    <t>AMOUNT</t>
  </si>
  <si>
    <t xml:space="preserve">INTEREST </t>
  </si>
  <si>
    <t xml:space="preserve">VALUE </t>
  </si>
  <si>
    <t>TDS %</t>
  </si>
  <si>
    <t xml:space="preserve">TDS </t>
  </si>
  <si>
    <t>FROM</t>
  </si>
  <si>
    <t>UPTO</t>
  </si>
  <si>
    <t>accrued</t>
  </si>
  <si>
    <t>TDS</t>
  </si>
  <si>
    <t>Date of deposit</t>
  </si>
  <si>
    <t>Amount</t>
  </si>
  <si>
    <t>due date</t>
  </si>
  <si>
    <t>correct???</t>
  </si>
  <si>
    <t>Now examine the year end values.</t>
  </si>
  <si>
    <t>EVENT MATURITY DATE</t>
  </si>
  <si>
    <t>FIN YEAR</t>
  </si>
  <si>
    <t>BALANCE B/F</t>
  </si>
  <si>
    <t>INT</t>
  </si>
  <si>
    <t>DUE DATE</t>
  </si>
  <si>
    <t>VALUE</t>
  </si>
  <si>
    <t>INTEREST</t>
  </si>
  <si>
    <t>FINAL</t>
  </si>
  <si>
    <t>TDS AMT</t>
  </si>
  <si>
    <t>M A T U R I TY SEGMENT</t>
  </si>
  <si>
    <t>fill</t>
  </si>
  <si>
    <t>by veearess</t>
  </si>
  <si>
    <t>pre-tds</t>
  </si>
  <si>
    <t xml:space="preserve">BALANCE </t>
  </si>
  <si>
    <t>ex tds</t>
  </si>
  <si>
    <t>ON DUE DATE</t>
  </si>
  <si>
    <t>FINANCIAL</t>
  </si>
  <si>
    <t>YEAR</t>
  </si>
  <si>
    <t>Opening</t>
  </si>
  <si>
    <t>Balance</t>
  </si>
  <si>
    <t xml:space="preserve">Interest </t>
  </si>
  <si>
    <t>tds%</t>
  </si>
  <si>
    <t xml:space="preserve">tds </t>
  </si>
  <si>
    <t>amount</t>
  </si>
  <si>
    <t>(start day)</t>
  </si>
  <si>
    <t xml:space="preserve">on due </t>
  </si>
  <si>
    <t>date</t>
  </si>
  <si>
    <t>interest</t>
  </si>
  <si>
    <t>AMOUNT/</t>
  </si>
  <si>
    <t xml:space="preserve">                  MATURITY VALUE&gt;&gt;&gt;&gt;&gt;&gt;</t>
  </si>
  <si>
    <t xml:space="preserve">due date should be within </t>
  </si>
  <si>
    <t>10 years.</t>
  </si>
  <si>
    <t>Do not use this if the FD segment is within a financial year.</t>
  </si>
  <si>
    <t>In such case,  the interest value is available on the receipt.</t>
  </si>
  <si>
    <t>To check correctness.</t>
  </si>
  <si>
    <t>a)     Check maturity  values, on due date segment.</t>
  </si>
  <si>
    <t>B) Select value against any financial, arrive the maturing value of opening balance, period 1 year.</t>
  </si>
  <si>
    <t>t d s</t>
  </si>
  <si>
    <t>Balance ex tds</t>
  </si>
  <si>
    <t>Balance pre tds</t>
  </si>
  <si>
    <t>Do not use this if the FD  MATURES  within a financial year.</t>
  </si>
  <si>
    <t>INPUT SHEET.</t>
  </si>
  <si>
    <t>FD CUMULATIVE INTEREST/TDS PROJECTION</t>
  </si>
  <si>
    <t>BALANCE AT</t>
  </si>
  <si>
    <t>FD CUMULATIVE INTEREST TDS PROJECTION</t>
  </si>
  <si>
    <t>V RAMACHANDRA SHENOI</t>
  </si>
  <si>
    <t>Name add address of the developer:</t>
  </si>
  <si>
    <t>v ramachandra shenoi veearess@gmail.com</t>
  </si>
  <si>
    <t xml:space="preserve">downloaded from </t>
  </si>
  <si>
    <t>www.allbankingsolutions.com</t>
  </si>
  <si>
    <t>by: v ramachandra shenoi</t>
  </si>
  <si>
    <t>veearess@gmail,com</t>
  </si>
  <si>
    <t>fill at cells yellow.</t>
  </si>
  <si>
    <t>veearess@gmail.com</t>
  </si>
  <si>
    <t>downloaded from</t>
  </si>
  <si>
    <t>Prepare a list of all your FD by filling the details below:</t>
  </si>
  <si>
    <t>Need delete only matured/closed accounts.</t>
  </si>
  <si>
    <t xml:space="preserve">fill TDS % , against respective </t>
  </si>
  <si>
    <t>years, wherever applicable</t>
  </si>
  <si>
    <t xml:space="preserve">Due date </t>
  </si>
  <si>
    <t>STEP 1</t>
  </si>
  <si>
    <t>&lt;&lt;&lt;STEP 1</t>
  </si>
  <si>
    <t>STEP 2</t>
  </si>
  <si>
    <t>STEP 3</t>
  </si>
  <si>
    <t>STEP 4</t>
  </si>
  <si>
    <t>segment</t>
  </si>
  <si>
    <t xml:space="preserve">Look for  the due date segment </t>
  </si>
  <si>
    <t>below.</t>
  </si>
  <si>
    <t>fill the TDS %</t>
  </si>
  <si>
    <t>FINALLY,</t>
  </si>
  <si>
    <t>Value (final)</t>
  </si>
  <si>
    <t>TDS AMOUNT</t>
  </si>
  <si>
    <t>This is a guiding utility / tool to check the correctness of the interest / TDS ,</t>
  </si>
  <si>
    <t>of FD Cumulative in Indian Banks.   The values may vary by a small amount.</t>
  </si>
  <si>
    <t>Name and address of the developer.</t>
  </si>
  <si>
    <t>But this being provisional figures, this difference may be ignored.</t>
  </si>
  <si>
    <t>Interest rates are at quarterly rests.</t>
  </si>
  <si>
    <t>What is PRE TDS AND POST TDS.</t>
  </si>
  <si>
    <t>Generally banks apply interest on 31 March of every financial year.</t>
  </si>
  <si>
    <t>In cases, where TDS is applicable, bank will effect TDS on interest accrued</t>
  </si>
  <si>
    <t>at applicable rate. Thus you see the PRE TDS BALANCE,</t>
  </si>
  <si>
    <t>and Post TDS values.</t>
  </si>
  <si>
    <t>ON MATURITY:</t>
  </si>
  <si>
    <t>Note that the final value you get on maturity is not,</t>
  </si>
  <si>
    <t>maturity value minus TDS amount of earlier years.</t>
  </si>
  <si>
    <t>But,</t>
  </si>
  <si>
    <t>The net payable on maturity date is:</t>
  </si>
  <si>
    <t xml:space="preserve"> Maturity value as per the FD receipt,</t>
  </si>
  <si>
    <t xml:space="preserve">LESS: maturity value of each TDS amount from the date of TDS upto </t>
  </si>
  <si>
    <t>the date of maturity.</t>
  </si>
  <si>
    <t>INSTRUCTIONS TO INPUT</t>
  </si>
  <si>
    <t>Look for STEP 2. Read instructions under it and satisfy yourselves.</t>
  </si>
  <si>
    <t>Now STEP 3 fill applicable TDS values.</t>
  </si>
  <si>
    <t>FD CUMULATIVE  INTEREST /TDS PROJECTION FOR FULL TENURE</t>
  </si>
  <si>
    <t>PLEASE DO NOT PRINT TO SAVE PAPER</t>
  </si>
  <si>
    <t>JUST FILL THEM</t>
  </si>
  <si>
    <t>Confirm that all values under TDS column is</t>
  </si>
  <si>
    <t>FILL APPLICABLE TDS % AT APPROPRIATE PLACES</t>
  </si>
  <si>
    <t>VALUE ON DUE DATE</t>
  </si>
  <si>
    <t>reading '0' (zero)</t>
  </si>
  <si>
    <t>check this value.</t>
  </si>
  <si>
    <t>Now look for the maturity value , and value</t>
  </si>
  <si>
    <t xml:space="preserve">on due date,   They will  be the same </t>
  </si>
  <si>
    <t>(The due date segment is on</t>
  </si>
  <si>
    <t>the right side)</t>
  </si>
  <si>
    <t>post tds</t>
  </si>
  <si>
    <t xml:space="preserve">Now examine the spread of </t>
  </si>
  <si>
    <t>balances and interest &gt;&gt;&gt;</t>
  </si>
  <si>
    <t>amounts at the end of each</t>
  </si>
  <si>
    <t>financial years.</t>
  </si>
  <si>
    <t>TDS VALUES.</t>
  </si>
  <si>
    <t xml:space="preserve">PLEASE FILL THE TDS %, </t>
  </si>
  <si>
    <t xml:space="preserve">as applicable, against the </t>
  </si>
  <si>
    <t>respective financial year,</t>
  </si>
  <si>
    <t>(under column TDS%)</t>
  </si>
  <si>
    <t>You may fill notional</t>
  </si>
  <si>
    <t>values for the coming</t>
  </si>
  <si>
    <t>Look for the Due date</t>
  </si>
  <si>
    <t>segment along side the</t>
  </si>
  <si>
    <t>year end values.</t>
  </si>
  <si>
    <t>fill the TDS%  under</t>
  </si>
  <si>
    <t>the column.</t>
  </si>
  <si>
    <t>Look for  STEP 1. fill the 4 values.</t>
  </si>
  <si>
    <t>Having read the readme sheet,the instructions are kept minimum.</t>
  </si>
  <si>
    <t>Sl No.</t>
  </si>
  <si>
    <t>Choose</t>
  </si>
  <si>
    <t>SlNo.↓</t>
  </si>
  <si>
    <r>
      <rPr>
        <sz val="11"/>
        <color rgb="FF000000"/>
        <rFont val="Calibri"/>
        <family val="2"/>
      </rPr>
      <t>↙</t>
    </r>
    <r>
      <rPr>
        <sz val="12.1"/>
        <color rgb="FF000000"/>
        <rFont val="Calibri"/>
        <family val="2"/>
      </rPr>
      <t xml:space="preserve">  ↙</t>
    </r>
  </si>
  <si>
    <t>This is helpful to audit multiple FDs with various values.</t>
  </si>
  <si>
    <t>required. Then choose from</t>
  </si>
  <si>
    <t>the list</t>
  </si>
  <si>
    <t>FINANCIAL ENDED</t>
  </si>
  <si>
    <t>fill here also</t>
  </si>
  <si>
    <r>
      <t>↗↑</t>
    </r>
    <r>
      <rPr>
        <sz val="12.1"/>
        <color rgb="FF000000"/>
        <rFont val="Calibri"/>
        <family val="2"/>
      </rPr>
      <t>↑↖</t>
    </r>
  </si>
  <si>
    <t>This can be used to obtain values for various FDs one by one.</t>
  </si>
  <si>
    <t>Note the SL no. for which values 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</si>
</sst>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Rs.&quot;\ #,##0.00"/>
  </numFmts>
  <fonts count="33" x14ac:knownFonts="1">
    <font>
      <sz val="11"/>
      <color rgb="FF000000"/>
      <name val="Calibri"/>
    </font>
    <font>
      <sz val="11"/>
      <color rgb="FF000000"/>
      <name val="Calibri"/>
      <family val="2"/>
    </font>
    <font>
      <sz val="9"/>
      <name val="Verdana"/>
      <family val="2"/>
    </font>
    <font>
      <sz val="11"/>
      <name val="Calibri"/>
      <family val="2"/>
    </font>
    <font>
      <u/>
      <sz val="9"/>
      <name val="Calibri"/>
      <family val="2"/>
    </font>
    <font>
      <sz val="9"/>
      <color rgb="FF000000"/>
      <name val="Verdana"/>
      <family val="2"/>
    </font>
    <font>
      <sz val="11"/>
      <color theme="0"/>
      <name val="Calibri"/>
      <family val="2"/>
    </font>
    <font>
      <sz val="11"/>
      <color rgb="FF000000"/>
      <name val="Verdana"/>
      <family val="2"/>
    </font>
    <font>
      <sz val="11"/>
      <name val="Verdana"/>
      <family val="2"/>
    </font>
    <font>
      <sz val="10"/>
      <name val="Verdana"/>
      <family val="2"/>
    </font>
    <font>
      <sz val="10"/>
      <color rgb="FF000000"/>
      <name val="Calibri"/>
      <family val="2"/>
    </font>
    <font>
      <sz val="10"/>
      <color rgb="FF000000"/>
      <name val="Verdana"/>
      <family val="2"/>
    </font>
    <font>
      <sz val="9"/>
      <color theme="0"/>
      <name val="Verdana"/>
      <family val="2"/>
    </font>
    <font>
      <sz val="9"/>
      <name val="Calibri"/>
      <family val="2"/>
    </font>
    <font>
      <u/>
      <sz val="9"/>
      <name val="Verdana"/>
      <family val="2"/>
    </font>
    <font>
      <sz val="9"/>
      <color indexed="81"/>
      <name val="Tahoma"/>
      <family val="2"/>
    </font>
    <font>
      <b/>
      <sz val="9"/>
      <color indexed="81"/>
      <name val="Tahoma"/>
      <family val="2"/>
    </font>
    <font>
      <b/>
      <sz val="10"/>
      <color rgb="FF000000"/>
      <name val="Calibri"/>
      <family val="2"/>
    </font>
    <font>
      <b/>
      <sz val="11"/>
      <color rgb="FF000000"/>
      <name val="Calibri"/>
      <family val="2"/>
    </font>
    <font>
      <sz val="9"/>
      <color rgb="FF000000"/>
      <name val="Calibri"/>
      <family val="2"/>
    </font>
    <font>
      <b/>
      <sz val="11"/>
      <color theme="0"/>
      <name val="Calibri"/>
      <family val="2"/>
    </font>
    <font>
      <b/>
      <sz val="10"/>
      <name val="Verdana"/>
      <family val="2"/>
    </font>
    <font>
      <u/>
      <sz val="11"/>
      <color theme="10"/>
      <name val="Calibri"/>
      <family val="2"/>
    </font>
    <font>
      <b/>
      <sz val="11"/>
      <name val="Calibri"/>
      <family val="2"/>
    </font>
    <font>
      <b/>
      <sz val="12"/>
      <color rgb="FF000000"/>
      <name val="Calibri"/>
      <family val="2"/>
    </font>
    <font>
      <b/>
      <sz val="11"/>
      <name val="Verdana"/>
      <family val="2"/>
    </font>
    <font>
      <b/>
      <sz val="9"/>
      <color theme="0"/>
      <name val="Verdana"/>
      <family val="2"/>
    </font>
    <font>
      <b/>
      <u/>
      <sz val="9"/>
      <name val="Calibri"/>
      <family val="2"/>
    </font>
    <font>
      <b/>
      <sz val="9"/>
      <name val="Verdana"/>
      <family val="2"/>
    </font>
    <font>
      <b/>
      <sz val="9"/>
      <color rgb="FF000000"/>
      <name val="Verdana"/>
      <family val="2"/>
    </font>
    <font>
      <b/>
      <sz val="9"/>
      <name val="Calibri"/>
      <family val="2"/>
    </font>
    <font>
      <b/>
      <u/>
      <sz val="9"/>
      <name val="Verdana"/>
      <family val="2"/>
    </font>
    <font>
      <sz val="12.1"/>
      <color rgb="FF000000"/>
      <name val="Calibri"/>
      <family val="2"/>
    </font>
  </fonts>
  <fills count="14">
    <fill>
      <patternFill patternType="none"/>
    </fill>
    <fill>
      <patternFill patternType="gray125"/>
    </fill>
    <fill>
      <patternFill patternType="solid">
        <fgColor rgb="FFE36C09"/>
        <bgColor rgb="FFE36C09"/>
      </patternFill>
    </fill>
    <fill>
      <patternFill patternType="solid">
        <fgColor rgb="FFA5A5A5"/>
        <bgColor rgb="FFA5A5A5"/>
      </patternFill>
    </fill>
    <fill>
      <patternFill patternType="solid">
        <fgColor rgb="FFFFFF00"/>
        <bgColor rgb="FFFFFF00"/>
      </patternFill>
    </fill>
    <fill>
      <patternFill patternType="solid">
        <fgColor rgb="FFFFFF00"/>
        <bgColor indexed="64"/>
      </patternFill>
    </fill>
    <fill>
      <patternFill patternType="solid">
        <fgColor rgb="FF92D05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bgColor indexed="64"/>
      </patternFill>
    </fill>
  </fills>
  <borders count="42">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361">
    <xf numFmtId="0" fontId="0" fillId="0" borderId="0" xfId="0" applyFont="1" applyAlignment="1"/>
    <xf numFmtId="0" fontId="2" fillId="0" borderId="0" xfId="0" applyFont="1" applyFill="1" applyBorder="1" applyProtection="1">
      <protection hidden="1"/>
    </xf>
    <xf numFmtId="0" fontId="5" fillId="0" borderId="0" xfId="0" applyFont="1" applyFill="1" applyBorder="1" applyProtection="1">
      <protection hidden="1"/>
    </xf>
    <xf numFmtId="0" fontId="5" fillId="2" borderId="8" xfId="0" applyFont="1" applyFill="1" applyBorder="1" applyAlignment="1" applyProtection="1">
      <alignment horizontal="center"/>
      <protection hidden="1"/>
    </xf>
    <xf numFmtId="0" fontId="5" fillId="0" borderId="9" xfId="0" applyFont="1" applyFill="1" applyBorder="1" applyProtection="1">
      <protection hidden="1"/>
    </xf>
    <xf numFmtId="14" fontId="5" fillId="0" borderId="9" xfId="0" applyNumberFormat="1" applyFont="1" applyFill="1" applyBorder="1" applyProtection="1">
      <protection hidden="1"/>
    </xf>
    <xf numFmtId="0" fontId="2" fillId="0" borderId="9" xfId="0" applyFont="1" applyFill="1" applyBorder="1" applyProtection="1">
      <protection hidden="1"/>
    </xf>
    <xf numFmtId="0" fontId="2" fillId="0" borderId="9" xfId="0" applyFont="1" applyFill="1" applyBorder="1" applyAlignment="1" applyProtection="1">
      <protection hidden="1"/>
    </xf>
    <xf numFmtId="0" fontId="2" fillId="0" borderId="9" xfId="0" applyFont="1" applyBorder="1" applyAlignment="1" applyProtection="1">
      <alignment vertical="center"/>
      <protection hidden="1"/>
    </xf>
    <xf numFmtId="14" fontId="2" fillId="0" borderId="9" xfId="0" applyNumberFormat="1" applyFont="1" applyBorder="1" applyAlignment="1" applyProtection="1">
      <alignment vertical="center"/>
      <protection hidden="1"/>
    </xf>
    <xf numFmtId="0" fontId="1" fillId="0" borderId="0" xfId="0" applyFont="1" applyAlignment="1" applyProtection="1">
      <protection hidden="1"/>
    </xf>
    <xf numFmtId="0" fontId="1" fillId="0" borderId="9" xfId="0" applyFont="1" applyBorder="1" applyAlignment="1" applyProtection="1">
      <alignment horizontal="center"/>
      <protection hidden="1"/>
    </xf>
    <xf numFmtId="1" fontId="5" fillId="0" borderId="9" xfId="0" applyNumberFormat="1" applyFont="1" applyFill="1" applyBorder="1" applyProtection="1">
      <protection hidden="1"/>
    </xf>
    <xf numFmtId="1" fontId="2" fillId="0" borderId="9" xfId="0" applyNumberFormat="1" applyFont="1" applyBorder="1" applyAlignment="1" applyProtection="1">
      <alignment vertical="center"/>
      <protection hidden="1"/>
    </xf>
    <xf numFmtId="14" fontId="5" fillId="0" borderId="15" xfId="0" applyNumberFormat="1" applyFont="1" applyBorder="1" applyAlignment="1" applyProtection="1">
      <alignment horizontal="center"/>
      <protection hidden="1"/>
    </xf>
    <xf numFmtId="14" fontId="5" fillId="0" borderId="9" xfId="0" applyNumberFormat="1" applyFont="1" applyBorder="1" applyAlignment="1" applyProtection="1">
      <alignment horizontal="center"/>
      <protection hidden="1"/>
    </xf>
    <xf numFmtId="1" fontId="5" fillId="0" borderId="9" xfId="0" applyNumberFormat="1" applyFont="1" applyFill="1" applyBorder="1" applyAlignment="1" applyProtection="1">
      <protection hidden="1"/>
    </xf>
    <xf numFmtId="1" fontId="5" fillId="0" borderId="9" xfId="0" applyNumberFormat="1" applyFont="1" applyBorder="1" applyAlignment="1" applyProtection="1">
      <protection hidden="1"/>
    </xf>
    <xf numFmtId="0" fontId="4" fillId="0" borderId="10" xfId="0" applyFont="1" applyFill="1" applyBorder="1" applyAlignment="1" applyProtection="1">
      <alignment vertical="top"/>
      <protection hidden="1"/>
    </xf>
    <xf numFmtId="0" fontId="2" fillId="0" borderId="11" xfId="0" applyFont="1" applyFill="1" applyBorder="1" applyProtection="1">
      <protection hidden="1"/>
    </xf>
    <xf numFmtId="0" fontId="5" fillId="0" borderId="0" xfId="0" applyFont="1" applyBorder="1" applyProtection="1">
      <protection hidden="1"/>
    </xf>
    <xf numFmtId="14" fontId="5" fillId="0" borderId="0" xfId="0" applyNumberFormat="1" applyFont="1" applyBorder="1" applyAlignment="1" applyProtection="1">
      <protection hidden="1"/>
    </xf>
    <xf numFmtId="0" fontId="5" fillId="0" borderId="0" xfId="0" applyFont="1" applyBorder="1" applyAlignment="1" applyProtection="1">
      <protection hidden="1"/>
    </xf>
    <xf numFmtId="0" fontId="5" fillId="2" borderId="1" xfId="0" applyFont="1" applyFill="1" applyBorder="1" applyAlignment="1" applyProtection="1">
      <alignment horizontal="center"/>
      <protection hidden="1"/>
    </xf>
    <xf numFmtId="0" fontId="6" fillId="7" borderId="0" xfId="0" applyFont="1" applyFill="1" applyAlignment="1" applyProtection="1">
      <protection hidden="1"/>
    </xf>
    <xf numFmtId="0" fontId="5" fillId="2" borderId="2" xfId="0" applyFont="1" applyFill="1" applyBorder="1" applyAlignment="1" applyProtection="1">
      <alignment horizontal="center"/>
      <protection hidden="1"/>
    </xf>
    <xf numFmtId="0" fontId="5" fillId="2" borderId="19" xfId="0" applyFont="1" applyFill="1" applyBorder="1" applyAlignment="1" applyProtection="1">
      <alignment horizontal="center"/>
      <protection hidden="1"/>
    </xf>
    <xf numFmtId="0" fontId="5" fillId="8" borderId="25" xfId="0" applyFont="1" applyFill="1" applyBorder="1" applyAlignment="1" applyProtection="1">
      <alignment horizontal="center"/>
      <protection hidden="1"/>
    </xf>
    <xf numFmtId="0" fontId="5" fillId="8" borderId="27" xfId="0" applyFont="1" applyFill="1" applyBorder="1" applyAlignment="1" applyProtection="1">
      <alignment horizontal="center"/>
      <protection hidden="1"/>
    </xf>
    <xf numFmtId="0" fontId="1" fillId="8" borderId="27" xfId="0" applyFont="1" applyFill="1" applyBorder="1" applyAlignment="1" applyProtection="1">
      <alignment horizontal="center"/>
      <protection hidden="1"/>
    </xf>
    <xf numFmtId="0" fontId="5" fillId="8" borderId="29" xfId="0" applyFont="1" applyFill="1" applyBorder="1" applyAlignment="1" applyProtection="1">
      <alignment horizontal="center"/>
      <protection hidden="1"/>
    </xf>
    <xf numFmtId="0" fontId="5" fillId="8" borderId="30" xfId="0" applyFont="1" applyFill="1" applyBorder="1" applyAlignment="1" applyProtection="1">
      <alignment horizontal="center"/>
      <protection hidden="1"/>
    </xf>
    <xf numFmtId="0" fontId="1" fillId="8" borderId="30" xfId="0" applyFont="1" applyFill="1" applyBorder="1" applyAlignment="1" applyProtection="1">
      <alignment horizontal="center"/>
      <protection hidden="1"/>
    </xf>
    <xf numFmtId="0" fontId="1" fillId="11" borderId="25" xfId="0" applyFont="1" applyFill="1" applyBorder="1" applyAlignment="1" applyProtection="1">
      <protection hidden="1"/>
    </xf>
    <xf numFmtId="0" fontId="3" fillId="11" borderId="29" xfId="0" applyFont="1" applyFill="1" applyBorder="1" applyAlignment="1" applyProtection="1">
      <alignment vertical="top"/>
      <protection hidden="1"/>
    </xf>
    <xf numFmtId="0" fontId="3" fillId="11" borderId="0" xfId="0" applyFont="1" applyFill="1" applyBorder="1" applyAlignment="1" applyProtection="1">
      <alignment vertical="top"/>
      <protection hidden="1"/>
    </xf>
    <xf numFmtId="0" fontId="7" fillId="11" borderId="0" xfId="0" applyFont="1" applyFill="1" applyBorder="1" applyProtection="1">
      <protection hidden="1"/>
    </xf>
    <xf numFmtId="0" fontId="1" fillId="11" borderId="35" xfId="0" applyFont="1" applyFill="1" applyBorder="1" applyAlignment="1" applyProtection="1">
      <protection hidden="1"/>
    </xf>
    <xf numFmtId="0" fontId="1" fillId="11" borderId="26" xfId="0" applyFont="1" applyFill="1" applyBorder="1" applyAlignment="1" applyProtection="1">
      <protection hidden="1"/>
    </xf>
    <xf numFmtId="0" fontId="1" fillId="0" borderId="0" xfId="0" applyFont="1" applyAlignment="1" applyProtection="1">
      <alignment horizontal="center"/>
      <protection hidden="1"/>
    </xf>
    <xf numFmtId="0" fontId="8" fillId="9" borderId="0" xfId="0" applyFont="1" applyFill="1" applyBorder="1" applyProtection="1">
      <protection hidden="1"/>
    </xf>
    <xf numFmtId="0" fontId="1" fillId="9" borderId="0" xfId="0" applyFont="1" applyFill="1" applyAlignment="1" applyProtection="1">
      <protection hidden="1"/>
    </xf>
    <xf numFmtId="14" fontId="1" fillId="0" borderId="0" xfId="0" applyNumberFormat="1" applyFont="1" applyAlignment="1" applyProtection="1">
      <protection hidden="1"/>
    </xf>
    <xf numFmtId="2" fontId="1" fillId="0" borderId="0" xfId="0" applyNumberFormat="1" applyFont="1" applyAlignment="1" applyProtection="1">
      <protection hidden="1"/>
    </xf>
    <xf numFmtId="0" fontId="1" fillId="10" borderId="26" xfId="0" applyFont="1" applyFill="1" applyBorder="1" applyAlignment="1" applyProtection="1">
      <protection hidden="1"/>
    </xf>
    <xf numFmtId="0" fontId="1" fillId="10" borderId="32" xfId="0" applyFont="1" applyFill="1" applyBorder="1" applyAlignment="1" applyProtection="1">
      <protection hidden="1"/>
    </xf>
    <xf numFmtId="0" fontId="6" fillId="0" borderId="0" xfId="0" applyFont="1" applyFill="1" applyBorder="1" applyAlignment="1" applyProtection="1">
      <protection hidden="1"/>
    </xf>
    <xf numFmtId="0" fontId="1" fillId="0" borderId="11" xfId="0" applyFont="1" applyBorder="1" applyAlignment="1" applyProtection="1">
      <protection hidden="1"/>
    </xf>
    <xf numFmtId="0" fontId="9" fillId="0" borderId="9" xfId="0" applyFont="1" applyFill="1" applyBorder="1" applyAlignment="1" applyProtection="1">
      <alignment horizontal="center"/>
      <protection hidden="1"/>
    </xf>
    <xf numFmtId="0" fontId="10" fillId="0" borderId="9" xfId="0" applyFont="1" applyBorder="1" applyAlignment="1" applyProtection="1">
      <alignment horizontal="center"/>
      <protection hidden="1"/>
    </xf>
    <xf numFmtId="0" fontId="1" fillId="6" borderId="10" xfId="0" applyFont="1" applyFill="1" applyBorder="1" applyAlignment="1" applyProtection="1">
      <protection hidden="1"/>
    </xf>
    <xf numFmtId="0" fontId="1" fillId="6" borderId="36" xfId="0" applyFont="1" applyFill="1" applyBorder="1" applyAlignment="1" applyProtection="1">
      <protection hidden="1"/>
    </xf>
    <xf numFmtId="0" fontId="1" fillId="0" borderId="0" xfId="0" applyFont="1" applyBorder="1" applyAlignment="1" applyProtection="1">
      <protection hidden="1"/>
    </xf>
    <xf numFmtId="0" fontId="1" fillId="11" borderId="33" xfId="0" applyFont="1" applyFill="1" applyBorder="1" applyAlignment="1" applyProtection="1">
      <protection hidden="1"/>
    </xf>
    <xf numFmtId="0" fontId="1" fillId="11" borderId="31" xfId="0" applyFont="1" applyFill="1" applyBorder="1" applyAlignment="1" applyProtection="1">
      <protection hidden="1"/>
    </xf>
    <xf numFmtId="0" fontId="4" fillId="0" borderId="13" xfId="0" applyFont="1" applyBorder="1" applyAlignment="1" applyProtection="1">
      <alignment vertical="top"/>
      <protection hidden="1"/>
    </xf>
    <xf numFmtId="0" fontId="1" fillId="11" borderId="34" xfId="0" applyFont="1" applyFill="1" applyBorder="1" applyAlignment="1" applyProtection="1">
      <protection hidden="1"/>
    </xf>
    <xf numFmtId="0" fontId="1" fillId="11" borderId="32" xfId="0" applyFont="1" applyFill="1" applyBorder="1" applyAlignment="1" applyProtection="1">
      <protection hidden="1"/>
    </xf>
    <xf numFmtId="0" fontId="1" fillId="0" borderId="13" xfId="0" applyFont="1" applyBorder="1" applyAlignment="1" applyProtection="1">
      <protection hidden="1"/>
    </xf>
    <xf numFmtId="14" fontId="1" fillId="0" borderId="13" xfId="0" applyNumberFormat="1" applyFont="1" applyBorder="1" applyAlignment="1" applyProtection="1">
      <protection hidden="1"/>
    </xf>
    <xf numFmtId="14" fontId="1" fillId="0" borderId="14" xfId="0" applyNumberFormat="1" applyFont="1" applyBorder="1" applyAlignment="1" applyProtection="1">
      <protection hidden="1"/>
    </xf>
    <xf numFmtId="0" fontId="2" fillId="9" borderId="0" xfId="0" applyFont="1" applyFill="1" applyBorder="1" applyAlignment="1" applyProtection="1">
      <protection hidden="1"/>
    </xf>
    <xf numFmtId="1" fontId="12" fillId="7" borderId="27" xfId="0" applyNumberFormat="1" applyFont="1" applyFill="1" applyBorder="1" applyProtection="1">
      <protection hidden="1"/>
    </xf>
    <xf numFmtId="0" fontId="5" fillId="9" borderId="0" xfId="0" applyFont="1" applyFill="1" applyProtection="1">
      <protection hidden="1"/>
    </xf>
    <xf numFmtId="0" fontId="5" fillId="0" borderId="0" xfId="0" applyFont="1" applyProtection="1">
      <protection hidden="1"/>
    </xf>
    <xf numFmtId="0" fontId="13" fillId="0" borderId="28" xfId="0" applyFont="1" applyBorder="1" applyProtection="1">
      <protection hidden="1"/>
    </xf>
    <xf numFmtId="0" fontId="5" fillId="0" borderId="22" xfId="0" applyFont="1" applyFill="1" applyBorder="1" applyProtection="1">
      <protection hidden="1"/>
    </xf>
    <xf numFmtId="0" fontId="2" fillId="0" borderId="23" xfId="0" applyFont="1" applyFill="1" applyBorder="1" applyProtection="1">
      <protection hidden="1"/>
    </xf>
    <xf numFmtId="0" fontId="2" fillId="0" borderId="24" xfId="0" applyFont="1" applyFill="1" applyBorder="1" applyProtection="1">
      <protection hidden="1"/>
    </xf>
    <xf numFmtId="0" fontId="5" fillId="0" borderId="0" xfId="0" applyFont="1" applyBorder="1" applyAlignment="1" applyProtection="1">
      <alignment horizontal="center"/>
      <protection hidden="1"/>
    </xf>
    <xf numFmtId="0" fontId="5" fillId="6" borderId="22" xfId="0" applyFont="1" applyFill="1" applyBorder="1" applyProtection="1">
      <protection hidden="1"/>
    </xf>
    <xf numFmtId="0" fontId="5" fillId="6" borderId="23" xfId="0" applyFont="1" applyFill="1" applyBorder="1" applyProtection="1">
      <protection hidden="1"/>
    </xf>
    <xf numFmtId="14" fontId="5" fillId="6" borderId="21" xfId="0" applyNumberFormat="1" applyFont="1" applyFill="1" applyBorder="1" applyProtection="1">
      <protection hidden="1"/>
    </xf>
    <xf numFmtId="0" fontId="1" fillId="6" borderId="24" xfId="0" applyFont="1" applyFill="1" applyBorder="1" applyAlignment="1" applyProtection="1">
      <protection hidden="1"/>
    </xf>
    <xf numFmtId="1" fontId="1" fillId="0" borderId="0" xfId="0" applyNumberFormat="1" applyFont="1" applyAlignment="1" applyProtection="1">
      <protection hidden="1"/>
    </xf>
    <xf numFmtId="14" fontId="1" fillId="0" borderId="0" xfId="0" applyNumberFormat="1" applyFont="1" applyBorder="1" applyAlignment="1" applyProtection="1">
      <protection hidden="1"/>
    </xf>
    <xf numFmtId="0" fontId="5" fillId="3" borderId="6" xfId="0" applyFont="1" applyFill="1" applyBorder="1" applyAlignment="1" applyProtection="1">
      <alignment horizontal="center"/>
      <protection hidden="1"/>
    </xf>
    <xf numFmtId="0" fontId="5" fillId="3" borderId="5" xfId="0" applyFont="1" applyFill="1" applyBorder="1" applyAlignment="1" applyProtection="1">
      <alignment horizontal="center"/>
      <protection hidden="1"/>
    </xf>
    <xf numFmtId="0" fontId="5" fillId="8" borderId="7" xfId="0" applyFont="1" applyFill="1" applyBorder="1" applyProtection="1">
      <protection hidden="1"/>
    </xf>
    <xf numFmtId="0" fontId="5" fillId="8" borderId="5" xfId="0" applyFont="1" applyFill="1" applyBorder="1" applyAlignment="1" applyProtection="1">
      <alignment horizontal="center"/>
      <protection hidden="1"/>
    </xf>
    <xf numFmtId="0" fontId="5" fillId="8" borderId="3" xfId="0" applyFont="1" applyFill="1" applyBorder="1" applyAlignment="1" applyProtection="1">
      <alignment horizontal="center"/>
      <protection hidden="1"/>
    </xf>
    <xf numFmtId="0" fontId="5" fillId="8" borderId="0" xfId="0" applyFont="1" applyFill="1" applyProtection="1">
      <protection hidden="1"/>
    </xf>
    <xf numFmtId="0" fontId="5" fillId="2" borderId="18" xfId="0" applyFont="1" applyFill="1" applyBorder="1" applyAlignment="1" applyProtection="1">
      <alignment horizontal="center"/>
      <protection hidden="1"/>
    </xf>
    <xf numFmtId="0" fontId="5" fillId="2" borderId="7" xfId="0" applyFont="1" applyFill="1" applyBorder="1" applyAlignment="1" applyProtection="1">
      <alignment horizontal="center"/>
      <protection hidden="1"/>
    </xf>
    <xf numFmtId="0" fontId="5" fillId="3" borderId="18" xfId="0" applyFont="1" applyFill="1" applyBorder="1" applyAlignment="1" applyProtection="1">
      <alignment horizontal="center"/>
      <protection hidden="1"/>
    </xf>
    <xf numFmtId="0" fontId="5" fillId="8" borderId="7" xfId="0" applyFont="1" applyFill="1" applyBorder="1" applyAlignment="1" applyProtection="1">
      <alignment horizontal="center"/>
      <protection hidden="1"/>
    </xf>
    <xf numFmtId="0" fontId="5" fillId="8" borderId="20" xfId="0" applyFont="1" applyFill="1" applyBorder="1" applyProtection="1">
      <protection hidden="1"/>
    </xf>
    <xf numFmtId="0" fontId="5" fillId="8" borderId="19" xfId="0" applyFont="1" applyFill="1" applyBorder="1" applyAlignment="1" applyProtection="1">
      <alignment horizontal="center"/>
      <protection hidden="1"/>
    </xf>
    <xf numFmtId="0" fontId="5" fillId="8" borderId="30" xfId="0" applyFont="1" applyFill="1" applyBorder="1" applyProtection="1">
      <protection hidden="1"/>
    </xf>
    <xf numFmtId="14" fontId="1" fillId="0" borderId="9" xfId="0" applyNumberFormat="1" applyFont="1" applyBorder="1" applyAlignment="1" applyProtection="1">
      <alignment horizontal="center"/>
      <protection hidden="1"/>
    </xf>
    <xf numFmtId="14" fontId="1" fillId="0" borderId="9" xfId="0" applyNumberFormat="1" applyFont="1" applyBorder="1" applyAlignment="1" applyProtection="1">
      <protection hidden="1"/>
    </xf>
    <xf numFmtId="1" fontId="1" fillId="0" borderId="9" xfId="0" applyNumberFormat="1" applyFont="1" applyBorder="1" applyAlignment="1" applyProtection="1">
      <protection hidden="1"/>
    </xf>
    <xf numFmtId="0" fontId="5" fillId="0" borderId="9" xfId="0" applyFont="1" applyBorder="1" applyAlignment="1" applyProtection="1">
      <alignment horizontal="center"/>
      <protection hidden="1"/>
    </xf>
    <xf numFmtId="0" fontId="1" fillId="0" borderId="9" xfId="0" applyFont="1" applyBorder="1" applyAlignment="1" applyProtection="1">
      <protection hidden="1"/>
    </xf>
    <xf numFmtId="0" fontId="1" fillId="0" borderId="9" xfId="0" applyFont="1" applyFill="1" applyBorder="1" applyAlignment="1" applyProtection="1">
      <protection hidden="1"/>
    </xf>
    <xf numFmtId="14" fontId="5" fillId="0" borderId="5" xfId="0" applyNumberFormat="1" applyFont="1" applyFill="1" applyBorder="1" applyAlignment="1" applyProtection="1">
      <alignment horizontal="center"/>
      <protection hidden="1"/>
    </xf>
    <xf numFmtId="14" fontId="5" fillId="0" borderId="4" xfId="0" applyNumberFormat="1" applyFont="1" applyFill="1" applyBorder="1" applyAlignment="1" applyProtection="1">
      <alignment horizontal="center"/>
      <protection hidden="1"/>
    </xf>
    <xf numFmtId="1" fontId="5" fillId="0" borderId="6" xfId="0" applyNumberFormat="1" applyFont="1" applyFill="1" applyBorder="1" applyProtection="1">
      <protection hidden="1"/>
    </xf>
    <xf numFmtId="0" fontId="5" fillId="0" borderId="5" xfId="0" applyFont="1" applyFill="1" applyBorder="1" applyAlignment="1" applyProtection="1">
      <alignment horizontal="center"/>
      <protection hidden="1"/>
    </xf>
    <xf numFmtId="1" fontId="5" fillId="0" borderId="5" xfId="0" applyNumberFormat="1" applyFont="1" applyBorder="1" applyProtection="1">
      <protection hidden="1"/>
    </xf>
    <xf numFmtId="0" fontId="5" fillId="0" borderId="5" xfId="0" applyFont="1" applyBorder="1" applyProtection="1">
      <protection hidden="1"/>
    </xf>
    <xf numFmtId="14" fontId="5" fillId="0" borderId="9" xfId="0" applyNumberFormat="1" applyFont="1" applyBorder="1" applyProtection="1">
      <protection hidden="1"/>
    </xf>
    <xf numFmtId="14" fontId="5" fillId="0" borderId="7" xfId="0" applyNumberFormat="1" applyFont="1" applyFill="1" applyBorder="1" applyAlignment="1" applyProtection="1">
      <alignment horizontal="center"/>
      <protection hidden="1"/>
    </xf>
    <xf numFmtId="1" fontId="5" fillId="0" borderId="7" xfId="0" applyNumberFormat="1" applyFont="1" applyBorder="1" applyProtection="1">
      <protection hidden="1"/>
    </xf>
    <xf numFmtId="14" fontId="5" fillId="0" borderId="0" xfId="0" applyNumberFormat="1" applyFont="1" applyFill="1" applyBorder="1" applyAlignment="1" applyProtection="1">
      <alignment horizontal="center"/>
      <protection hidden="1"/>
    </xf>
    <xf numFmtId="0" fontId="5" fillId="0" borderId="3" xfId="0" applyFont="1" applyBorder="1" applyProtection="1">
      <protection hidden="1"/>
    </xf>
    <xf numFmtId="1" fontId="5" fillId="0" borderId="9" xfId="0" applyNumberFormat="1" applyFont="1" applyBorder="1" applyProtection="1">
      <protection hidden="1"/>
    </xf>
    <xf numFmtId="164" fontId="5" fillId="0" borderId="0" xfId="0" applyNumberFormat="1" applyFont="1" applyProtection="1">
      <protection hidden="1"/>
    </xf>
    <xf numFmtId="14" fontId="5" fillId="0" borderId="0" xfId="0" applyNumberFormat="1" applyFont="1" applyProtection="1">
      <protection hidden="1"/>
    </xf>
    <xf numFmtId="0" fontId="2" fillId="0" borderId="15" xfId="0" applyFont="1" applyBorder="1" applyProtection="1">
      <protection hidden="1"/>
    </xf>
    <xf numFmtId="0" fontId="13" fillId="0" borderId="16" xfId="0" applyFont="1" applyBorder="1" applyProtection="1">
      <protection hidden="1"/>
    </xf>
    <xf numFmtId="0" fontId="13" fillId="0" borderId="17" xfId="0" applyFont="1" applyBorder="1" applyProtection="1">
      <protection hidden="1"/>
    </xf>
    <xf numFmtId="14" fontId="5" fillId="0" borderId="8" xfId="0" applyNumberFormat="1" applyFont="1" applyFill="1" applyBorder="1" applyAlignment="1" applyProtection="1">
      <alignment horizontal="center"/>
      <protection hidden="1"/>
    </xf>
    <xf numFmtId="1" fontId="5" fillId="0" borderId="8" xfId="0" applyNumberFormat="1" applyFont="1" applyBorder="1" applyProtection="1">
      <protection hidden="1"/>
    </xf>
    <xf numFmtId="164" fontId="5" fillId="0" borderId="0" xfId="0" applyNumberFormat="1" applyFont="1" applyBorder="1" applyProtection="1">
      <protection hidden="1"/>
    </xf>
    <xf numFmtId="14" fontId="5" fillId="0" borderId="0" xfId="0" applyNumberFormat="1" applyFont="1" applyBorder="1" applyProtection="1">
      <protection hidden="1"/>
    </xf>
    <xf numFmtId="0" fontId="13" fillId="0" borderId="11" xfId="0" applyFont="1" applyBorder="1" applyProtection="1">
      <protection hidden="1"/>
    </xf>
    <xf numFmtId="0" fontId="1" fillId="0" borderId="12" xfId="0" applyFont="1" applyBorder="1" applyAlignment="1" applyProtection="1">
      <protection hidden="1"/>
    </xf>
    <xf numFmtId="0" fontId="5" fillId="0" borderId="11" xfId="0" applyFont="1" applyBorder="1" applyProtection="1">
      <protection hidden="1"/>
    </xf>
    <xf numFmtId="0" fontId="5" fillId="0" borderId="27" xfId="0" applyFont="1" applyBorder="1" applyAlignment="1" applyProtection="1">
      <alignment horizontal="center"/>
      <protection hidden="1"/>
    </xf>
    <xf numFmtId="0" fontId="5" fillId="0" borderId="28" xfId="0" applyFont="1" applyBorder="1" applyAlignment="1" applyProtection="1">
      <alignment horizontal="center"/>
      <protection hidden="1"/>
    </xf>
    <xf numFmtId="0" fontId="14" fillId="0" borderId="9" xfId="0" applyFont="1" applyBorder="1" applyAlignment="1" applyProtection="1">
      <alignment vertical="top"/>
      <protection hidden="1"/>
    </xf>
    <xf numFmtId="0" fontId="14" fillId="0" borderId="0" xfId="0" applyFont="1" applyBorder="1" applyAlignment="1" applyProtection="1">
      <alignment vertical="top"/>
      <protection hidden="1"/>
    </xf>
    <xf numFmtId="14" fontId="5" fillId="0" borderId="2" xfId="0" applyNumberFormat="1" applyFont="1" applyFill="1" applyBorder="1" applyAlignment="1" applyProtection="1">
      <alignment horizontal="center"/>
      <protection hidden="1"/>
    </xf>
    <xf numFmtId="2" fontId="5" fillId="0" borderId="8" xfId="0" applyNumberFormat="1" applyFont="1" applyFill="1" applyBorder="1" applyProtection="1">
      <protection hidden="1"/>
    </xf>
    <xf numFmtId="0" fontId="5" fillId="0" borderId="8" xfId="0" applyFont="1" applyFill="1" applyBorder="1" applyAlignment="1" applyProtection="1">
      <alignment horizontal="center"/>
      <protection hidden="1"/>
    </xf>
    <xf numFmtId="0" fontId="5" fillId="0" borderId="8" xfId="0" applyFont="1" applyBorder="1" applyAlignment="1" applyProtection="1">
      <alignment horizontal="center"/>
      <protection hidden="1"/>
    </xf>
    <xf numFmtId="0" fontId="5" fillId="0" borderId="8" xfId="0" applyFont="1" applyBorder="1" applyProtection="1">
      <protection hidden="1"/>
    </xf>
    <xf numFmtId="14" fontId="5" fillId="0" borderId="18" xfId="0" applyNumberFormat="1" applyFont="1" applyFill="1" applyBorder="1" applyAlignment="1" applyProtection="1">
      <alignment horizontal="center"/>
      <protection hidden="1"/>
    </xf>
    <xf numFmtId="2" fontId="5" fillId="0" borderId="7" xfId="0" applyNumberFormat="1" applyFont="1" applyFill="1" applyBorder="1" applyProtection="1">
      <protection hidden="1"/>
    </xf>
    <xf numFmtId="0" fontId="5" fillId="0" borderId="7" xfId="0" applyFont="1" applyFill="1" applyBorder="1" applyAlignment="1" applyProtection="1">
      <alignment horizontal="center"/>
      <protection hidden="1"/>
    </xf>
    <xf numFmtId="0" fontId="5" fillId="0" borderId="7" xfId="0" applyFont="1" applyBorder="1" applyAlignment="1" applyProtection="1">
      <alignment horizontal="center"/>
      <protection hidden="1"/>
    </xf>
    <xf numFmtId="0" fontId="5" fillId="0" borderId="7" xfId="0" applyFont="1" applyBorder="1" applyProtection="1">
      <protection hidden="1"/>
    </xf>
    <xf numFmtId="0" fontId="5" fillId="0" borderId="0" xfId="0" applyFont="1" applyFill="1" applyBorder="1" applyAlignment="1" applyProtection="1">
      <alignment horizontal="center"/>
      <protection hidden="1"/>
    </xf>
    <xf numFmtId="2" fontId="5" fillId="0" borderId="0" xfId="0" applyNumberFormat="1" applyFont="1" applyFill="1" applyBorder="1" applyProtection="1">
      <protection hidden="1"/>
    </xf>
    <xf numFmtId="1" fontId="5" fillId="0" borderId="0" xfId="0" applyNumberFormat="1" applyFont="1" applyBorder="1" applyProtection="1">
      <protection hidden="1"/>
    </xf>
    <xf numFmtId="1" fontId="1" fillId="0" borderId="0" xfId="0" applyNumberFormat="1" applyFont="1" applyBorder="1" applyAlignment="1" applyProtection="1">
      <protection hidden="1"/>
    </xf>
    <xf numFmtId="0" fontId="1" fillId="0" borderId="0" xfId="0" applyFont="1" applyProtection="1">
      <protection hidden="1"/>
    </xf>
    <xf numFmtId="0" fontId="11" fillId="0" borderId="0" xfId="0" applyFont="1" applyProtection="1">
      <protection hidden="1"/>
    </xf>
    <xf numFmtId="14" fontId="11" fillId="0" borderId="9" xfId="0" applyNumberFormat="1" applyFont="1" applyFill="1" applyBorder="1" applyProtection="1">
      <protection hidden="1"/>
    </xf>
    <xf numFmtId="1" fontId="11" fillId="0" borderId="9" xfId="0" applyNumberFormat="1" applyFont="1" applyFill="1" applyBorder="1" applyProtection="1">
      <protection hidden="1"/>
    </xf>
    <xf numFmtId="2" fontId="11" fillId="0" borderId="9" xfId="0" applyNumberFormat="1" applyFont="1" applyFill="1" applyBorder="1" applyProtection="1">
      <protection hidden="1"/>
    </xf>
    <xf numFmtId="0" fontId="3" fillId="0" borderId="0" xfId="0" applyFont="1" applyFill="1" applyAlignment="1" applyProtection="1">
      <protection hidden="1"/>
    </xf>
    <xf numFmtId="0" fontId="2" fillId="12" borderId="10" xfId="0" applyFont="1" applyFill="1" applyBorder="1" applyProtection="1">
      <protection hidden="1"/>
    </xf>
    <xf numFmtId="0" fontId="2" fillId="12" borderId="11" xfId="0" applyFont="1" applyFill="1" applyBorder="1" applyProtection="1">
      <protection hidden="1"/>
    </xf>
    <xf numFmtId="0" fontId="2" fillId="12" borderId="37" xfId="0" applyFont="1" applyFill="1" applyBorder="1" applyProtection="1">
      <protection hidden="1"/>
    </xf>
    <xf numFmtId="0" fontId="2" fillId="12" borderId="13" xfId="0" applyFont="1" applyFill="1" applyBorder="1" applyProtection="1">
      <protection hidden="1"/>
    </xf>
    <xf numFmtId="0" fontId="1" fillId="12" borderId="13" xfId="0" applyFont="1" applyFill="1" applyBorder="1" applyAlignment="1" applyProtection="1">
      <protection hidden="1"/>
    </xf>
    <xf numFmtId="0" fontId="2" fillId="12" borderId="14" xfId="0" applyFont="1" applyFill="1" applyBorder="1" applyProtection="1">
      <protection hidden="1"/>
    </xf>
    <xf numFmtId="0" fontId="1" fillId="10" borderId="0" xfId="0" applyFont="1" applyFill="1" applyBorder="1" applyAlignment="1" applyProtection="1">
      <protection hidden="1"/>
    </xf>
    <xf numFmtId="0" fontId="0" fillId="0" borderId="0" xfId="0" applyFont="1" applyAlignment="1" applyProtection="1">
      <protection hidden="1"/>
    </xf>
    <xf numFmtId="14" fontId="0" fillId="5" borderId="9" xfId="0" applyNumberFormat="1" applyFont="1" applyFill="1" applyBorder="1" applyAlignment="1" applyProtection="1">
      <protection locked="0" hidden="1"/>
    </xf>
    <xf numFmtId="0" fontId="0" fillId="5" borderId="9" xfId="0" applyFont="1" applyFill="1" applyBorder="1" applyAlignment="1" applyProtection="1">
      <protection locked="0" hidden="1"/>
    </xf>
    <xf numFmtId="0" fontId="1" fillId="0" borderId="9" xfId="0" applyFont="1" applyFill="1" applyBorder="1" applyAlignment="1" applyProtection="1">
      <alignment horizontal="center"/>
      <protection hidden="1"/>
    </xf>
    <xf numFmtId="14" fontId="0" fillId="0" borderId="9" xfId="0" applyNumberFormat="1" applyFont="1" applyBorder="1" applyAlignment="1" applyProtection="1">
      <protection hidden="1"/>
    </xf>
    <xf numFmtId="1" fontId="0" fillId="0" borderId="9" xfId="0" applyNumberFormat="1" applyFont="1" applyBorder="1" applyAlignment="1" applyProtection="1">
      <protection hidden="1"/>
    </xf>
    <xf numFmtId="0" fontId="6" fillId="7" borderId="9" xfId="0" applyFont="1" applyFill="1" applyBorder="1" applyAlignment="1" applyProtection="1">
      <protection hidden="1"/>
    </xf>
    <xf numFmtId="0" fontId="13" fillId="0" borderId="0" xfId="0" applyFont="1" applyProtection="1">
      <protection hidden="1"/>
    </xf>
    <xf numFmtId="14" fontId="0" fillId="0" borderId="0" xfId="0" applyNumberFormat="1" applyFont="1" applyAlignment="1" applyProtection="1">
      <protection hidden="1"/>
    </xf>
    <xf numFmtId="0" fontId="19" fillId="0" borderId="9" xfId="0" applyFont="1" applyBorder="1" applyAlignment="1" applyProtection="1">
      <alignment horizontal="center"/>
      <protection hidden="1"/>
    </xf>
    <xf numFmtId="0" fontId="1" fillId="6" borderId="27" xfId="0" applyFont="1" applyFill="1" applyBorder="1" applyAlignment="1" applyProtection="1">
      <alignment horizontal="center"/>
      <protection hidden="1"/>
    </xf>
    <xf numFmtId="0" fontId="0" fillId="6" borderId="0" xfId="0" applyFont="1" applyFill="1" applyAlignment="1" applyProtection="1">
      <protection hidden="1"/>
    </xf>
    <xf numFmtId="0" fontId="1" fillId="0" borderId="0" xfId="0" applyFont="1" applyBorder="1" applyAlignment="1" applyProtection="1">
      <alignment horizontal="center"/>
      <protection hidden="1"/>
    </xf>
    <xf numFmtId="0" fontId="20" fillId="7" borderId="0" xfId="0" applyFont="1" applyFill="1" applyAlignment="1" applyProtection="1">
      <protection hidden="1"/>
    </xf>
    <xf numFmtId="0" fontId="21" fillId="9" borderId="0" xfId="0" applyFont="1" applyFill="1" applyBorder="1" applyProtection="1">
      <protection hidden="1"/>
    </xf>
    <xf numFmtId="0" fontId="5" fillId="4" borderId="5" xfId="0" applyFont="1" applyFill="1" applyBorder="1" applyAlignment="1" applyProtection="1">
      <alignment horizontal="center"/>
      <protection hidden="1"/>
    </xf>
    <xf numFmtId="2" fontId="5" fillId="5" borderId="9" xfId="0" applyNumberFormat="1" applyFont="1" applyFill="1" applyBorder="1" applyAlignment="1" applyProtection="1">
      <protection hidden="1"/>
    </xf>
    <xf numFmtId="0" fontId="6" fillId="0" borderId="0" xfId="0" applyFont="1" applyFill="1" applyBorder="1" applyAlignment="1" applyProtection="1">
      <alignment horizontal="center"/>
      <protection hidden="1"/>
    </xf>
    <xf numFmtId="0" fontId="0" fillId="0" borderId="9" xfId="0" applyBorder="1" applyAlignment="1" applyProtection="1">
      <protection hidden="1"/>
    </xf>
    <xf numFmtId="0" fontId="1" fillId="0" borderId="0" xfId="0" applyFont="1" applyFill="1" applyAlignment="1" applyProtection="1">
      <protection hidden="1"/>
    </xf>
    <xf numFmtId="0" fontId="8" fillId="9" borderId="15" xfId="0" applyFont="1" applyFill="1" applyBorder="1" applyProtection="1">
      <protection hidden="1"/>
    </xf>
    <xf numFmtId="0" fontId="8" fillId="9" borderId="16" xfId="0" applyFont="1" applyFill="1" applyBorder="1" applyProtection="1">
      <protection hidden="1"/>
    </xf>
    <xf numFmtId="0" fontId="8" fillId="9" borderId="17" xfId="0" applyFont="1" applyFill="1" applyBorder="1" applyProtection="1">
      <protection hidden="1"/>
    </xf>
    <xf numFmtId="0" fontId="5" fillId="6" borderId="10" xfId="0" applyFont="1" applyFill="1" applyBorder="1" applyProtection="1">
      <protection hidden="1"/>
    </xf>
    <xf numFmtId="0" fontId="1" fillId="6" borderId="11" xfId="0" applyFont="1" applyFill="1" applyBorder="1" applyAlignment="1" applyProtection="1">
      <protection hidden="1"/>
    </xf>
    <xf numFmtId="0" fontId="2" fillId="6" borderId="12" xfId="0" applyFont="1" applyFill="1" applyBorder="1" applyProtection="1">
      <protection hidden="1"/>
    </xf>
    <xf numFmtId="0" fontId="5" fillId="6" borderId="37" xfId="0" applyFont="1" applyFill="1" applyBorder="1" applyProtection="1">
      <protection hidden="1"/>
    </xf>
    <xf numFmtId="14" fontId="2" fillId="6" borderId="13" xfId="0" applyNumberFormat="1" applyFont="1" applyFill="1" applyBorder="1" applyProtection="1">
      <protection hidden="1"/>
    </xf>
    <xf numFmtId="0" fontId="3" fillId="6" borderId="14" xfId="0" applyFont="1" applyFill="1" applyBorder="1" applyAlignment="1" applyProtection="1">
      <protection hidden="1"/>
    </xf>
    <xf numFmtId="0" fontId="1" fillId="10" borderId="35" xfId="0" applyFont="1" applyFill="1" applyBorder="1" applyAlignment="1" applyProtection="1">
      <protection hidden="1"/>
    </xf>
    <xf numFmtId="0" fontId="1" fillId="6" borderId="12" xfId="0" applyFont="1" applyFill="1" applyBorder="1" applyAlignment="1" applyProtection="1">
      <protection hidden="1"/>
    </xf>
    <xf numFmtId="0" fontId="22" fillId="6" borderId="37" xfId="1" applyFill="1" applyBorder="1" applyAlignment="1" applyProtection="1">
      <protection hidden="1"/>
    </xf>
    <xf numFmtId="0" fontId="1" fillId="6" borderId="13" xfId="0" applyFont="1" applyFill="1" applyBorder="1" applyAlignment="1" applyProtection="1">
      <protection hidden="1"/>
    </xf>
    <xf numFmtId="0" fontId="1" fillId="6" borderId="14" xfId="0" applyFont="1" applyFill="1" applyBorder="1" applyAlignment="1" applyProtection="1">
      <protection hidden="1"/>
    </xf>
    <xf numFmtId="0" fontId="0" fillId="6" borderId="12" xfId="0" applyFont="1" applyFill="1" applyBorder="1" applyAlignment="1" applyProtection="1">
      <protection hidden="1"/>
    </xf>
    <xf numFmtId="0" fontId="0" fillId="6" borderId="14" xfId="0" applyFont="1" applyFill="1" applyBorder="1" applyAlignment="1" applyProtection="1">
      <protection hidden="1"/>
    </xf>
    <xf numFmtId="0" fontId="6" fillId="7" borderId="15" xfId="0" applyFont="1" applyFill="1" applyBorder="1" applyAlignment="1" applyProtection="1">
      <protection hidden="1"/>
    </xf>
    <xf numFmtId="0" fontId="6" fillId="7" borderId="17" xfId="0" applyFont="1" applyFill="1" applyBorder="1" applyAlignment="1" applyProtection="1">
      <protection hidden="1"/>
    </xf>
    <xf numFmtId="0" fontId="1" fillId="0" borderId="10" xfId="0" applyFont="1" applyBorder="1" applyAlignment="1"/>
    <xf numFmtId="0" fontId="0" fillId="0" borderId="11" xfId="0" applyFont="1" applyBorder="1" applyAlignment="1"/>
    <xf numFmtId="0" fontId="1" fillId="0" borderId="38" xfId="0" applyFont="1" applyBorder="1" applyAlignment="1"/>
    <xf numFmtId="0" fontId="0" fillId="0" borderId="0" xfId="0" applyFont="1" applyBorder="1" applyAlignment="1"/>
    <xf numFmtId="0" fontId="0" fillId="0" borderId="36" xfId="0" applyFont="1" applyBorder="1" applyAlignment="1"/>
    <xf numFmtId="0" fontId="0" fillId="0" borderId="13" xfId="0" applyFont="1" applyBorder="1" applyAlignment="1"/>
    <xf numFmtId="0" fontId="0" fillId="0" borderId="14" xfId="0" applyFont="1" applyBorder="1" applyAlignment="1"/>
    <xf numFmtId="0" fontId="1" fillId="0" borderId="0" xfId="0" applyFont="1" applyFill="1" applyBorder="1" applyAlignment="1"/>
    <xf numFmtId="0" fontId="1" fillId="0" borderId="38" xfId="0" applyFont="1" applyFill="1" applyBorder="1" applyAlignment="1"/>
    <xf numFmtId="0" fontId="1" fillId="0" borderId="37" xfId="0" applyFont="1" applyFill="1" applyBorder="1" applyAlignment="1"/>
    <xf numFmtId="0" fontId="23" fillId="0" borderId="0" xfId="0" applyFont="1" applyFill="1" applyBorder="1" applyAlignment="1" applyProtection="1">
      <protection hidden="1"/>
    </xf>
    <xf numFmtId="0" fontId="0" fillId="0" borderId="0" xfId="0" applyFont="1" applyBorder="1" applyAlignment="1" applyProtection="1">
      <protection hidden="1"/>
    </xf>
    <xf numFmtId="0" fontId="1" fillId="0" borderId="0" xfId="0" applyFont="1" applyFill="1" applyBorder="1" applyAlignment="1" applyProtection="1">
      <protection hidden="1"/>
    </xf>
    <xf numFmtId="0" fontId="0" fillId="0" borderId="0" xfId="0" applyFont="1" applyFill="1" applyBorder="1" applyAlignment="1" applyProtection="1">
      <protection hidden="1"/>
    </xf>
    <xf numFmtId="0" fontId="18" fillId="0" borderId="0" xfId="0" applyFont="1" applyFill="1" applyBorder="1" applyAlignment="1" applyProtection="1">
      <protection hidden="1"/>
    </xf>
    <xf numFmtId="0" fontId="0" fillId="0" borderId="0" xfId="0" applyFont="1" applyFill="1" applyAlignment="1" applyProtection="1">
      <protection hidden="1"/>
    </xf>
    <xf numFmtId="0" fontId="17" fillId="0" borderId="0" xfId="0" applyFont="1" applyFill="1" applyBorder="1" applyAlignment="1" applyProtection="1">
      <protection hidden="1"/>
    </xf>
    <xf numFmtId="0" fontId="0" fillId="0" borderId="28" xfId="0" applyFont="1" applyFill="1" applyBorder="1" applyAlignment="1" applyProtection="1">
      <protection hidden="1"/>
    </xf>
    <xf numFmtId="0" fontId="19" fillId="0" borderId="9" xfId="0" applyFont="1" applyFill="1" applyBorder="1" applyAlignment="1" applyProtection="1">
      <alignment horizontal="center"/>
      <protection hidden="1"/>
    </xf>
    <xf numFmtId="14" fontId="0" fillId="0" borderId="9" xfId="0" applyNumberFormat="1" applyFont="1" applyFill="1" applyBorder="1" applyAlignment="1" applyProtection="1">
      <alignment horizontal="center"/>
      <protection hidden="1"/>
    </xf>
    <xf numFmtId="1" fontId="0" fillId="0" borderId="9" xfId="0" applyNumberFormat="1" applyFont="1" applyFill="1" applyBorder="1" applyAlignment="1" applyProtection="1">
      <protection hidden="1"/>
    </xf>
    <xf numFmtId="0" fontId="9" fillId="9" borderId="9" xfId="0" applyFont="1" applyFill="1" applyBorder="1" applyAlignment="1" applyProtection="1">
      <alignment horizontal="center"/>
      <protection hidden="1"/>
    </xf>
    <xf numFmtId="0" fontId="10" fillId="9" borderId="9" xfId="0" applyFont="1" applyFill="1" applyBorder="1" applyAlignment="1" applyProtection="1">
      <alignment horizontal="center"/>
      <protection hidden="1"/>
    </xf>
    <xf numFmtId="0" fontId="0" fillId="0" borderId="12" xfId="0" applyFont="1" applyBorder="1" applyAlignment="1" applyProtection="1">
      <protection hidden="1"/>
    </xf>
    <xf numFmtId="0" fontId="1" fillId="9" borderId="10" xfId="0" applyFont="1" applyFill="1" applyBorder="1" applyAlignment="1" applyProtection="1">
      <protection hidden="1"/>
    </xf>
    <xf numFmtId="0" fontId="0" fillId="9" borderId="12" xfId="0" applyFont="1" applyFill="1" applyBorder="1" applyAlignment="1" applyProtection="1">
      <protection hidden="1"/>
    </xf>
    <xf numFmtId="0" fontId="1" fillId="9" borderId="37" xfId="0" applyFont="1" applyFill="1" applyBorder="1" applyAlignment="1" applyProtection="1">
      <protection hidden="1"/>
    </xf>
    <xf numFmtId="0" fontId="0" fillId="9" borderId="14" xfId="0" applyFont="1" applyFill="1" applyBorder="1" applyAlignment="1" applyProtection="1">
      <protection hidden="1"/>
    </xf>
    <xf numFmtId="0" fontId="1" fillId="9" borderId="9" xfId="0" applyFont="1" applyFill="1" applyBorder="1" applyAlignment="1" applyProtection="1">
      <protection hidden="1"/>
    </xf>
    <xf numFmtId="0" fontId="1" fillId="9" borderId="9" xfId="0" applyFont="1" applyFill="1" applyBorder="1" applyAlignment="1" applyProtection="1">
      <alignment horizontal="right"/>
      <protection hidden="1"/>
    </xf>
    <xf numFmtId="0" fontId="1" fillId="6" borderId="0" xfId="0" applyFont="1" applyFill="1" applyAlignment="1" applyProtection="1">
      <protection hidden="1"/>
    </xf>
    <xf numFmtId="0" fontId="18" fillId="6" borderId="9" xfId="0" applyFont="1" applyFill="1" applyBorder="1" applyAlignment="1" applyProtection="1">
      <alignment horizontal="center"/>
      <protection hidden="1"/>
    </xf>
    <xf numFmtId="0" fontId="0" fillId="6" borderId="12" xfId="0" applyFill="1" applyBorder="1" applyAlignment="1" applyProtection="1">
      <alignment textRotation="48"/>
      <protection hidden="1"/>
    </xf>
    <xf numFmtId="0" fontId="3" fillId="6" borderId="37" xfId="0" applyFont="1" applyFill="1" applyBorder="1" applyAlignment="1" applyProtection="1">
      <protection hidden="1"/>
    </xf>
    <xf numFmtId="0" fontId="6" fillId="6" borderId="14" xfId="0" applyFont="1" applyFill="1" applyBorder="1" applyAlignment="1" applyProtection="1">
      <protection hidden="1"/>
    </xf>
    <xf numFmtId="0" fontId="18" fillId="6" borderId="0" xfId="0" applyFont="1" applyFill="1" applyAlignment="1" applyProtection="1">
      <alignment horizontal="center"/>
      <protection hidden="1"/>
    </xf>
    <xf numFmtId="1" fontId="0" fillId="0" borderId="9" xfId="0" applyNumberFormat="1" applyFont="1" applyFill="1" applyBorder="1" applyAlignment="1" applyProtection="1">
      <alignment horizontal="center"/>
      <protection hidden="1"/>
    </xf>
    <xf numFmtId="1" fontId="0" fillId="0" borderId="0" xfId="0" applyNumberFormat="1" applyFont="1" applyAlignment="1" applyProtection="1">
      <protection hidden="1"/>
    </xf>
    <xf numFmtId="0" fontId="24" fillId="9" borderId="22" xfId="0" applyFont="1" applyFill="1" applyBorder="1" applyAlignment="1"/>
    <xf numFmtId="0" fontId="24" fillId="9" borderId="23" xfId="0" applyFont="1" applyFill="1" applyBorder="1" applyAlignment="1"/>
    <xf numFmtId="0" fontId="24" fillId="9" borderId="24" xfId="0" applyFont="1" applyFill="1" applyBorder="1" applyAlignment="1"/>
    <xf numFmtId="0" fontId="0" fillId="0" borderId="12" xfId="0" applyFont="1" applyBorder="1" applyAlignment="1"/>
    <xf numFmtId="0" fontId="22" fillId="0" borderId="37" xfId="1" applyBorder="1" applyAlignment="1" applyProtection="1"/>
    <xf numFmtId="0" fontId="1" fillId="0" borderId="10" xfId="0" applyFont="1" applyFill="1" applyBorder="1" applyAlignment="1"/>
    <xf numFmtId="0" fontId="18" fillId="6" borderId="15" xfId="0" applyFont="1" applyFill="1" applyBorder="1" applyAlignment="1"/>
    <xf numFmtId="0" fontId="18" fillId="6" borderId="17" xfId="0" applyFont="1" applyFill="1" applyBorder="1" applyAlignment="1"/>
    <xf numFmtId="0" fontId="6" fillId="7" borderId="0" xfId="0" applyFont="1" applyFill="1" applyBorder="1" applyAlignment="1"/>
    <xf numFmtId="0" fontId="6" fillId="7" borderId="0" xfId="0" applyFont="1" applyFill="1" applyAlignment="1"/>
    <xf numFmtId="0" fontId="18" fillId="0" borderId="0" xfId="0" applyFont="1" applyProtection="1">
      <protection hidden="1"/>
    </xf>
    <xf numFmtId="0" fontId="23" fillId="12" borderId="15" xfId="0" applyFont="1" applyFill="1" applyBorder="1" applyAlignment="1"/>
    <xf numFmtId="0" fontId="23" fillId="12" borderId="16" xfId="0" applyFont="1" applyFill="1" applyBorder="1" applyAlignment="1"/>
    <xf numFmtId="0" fontId="23" fillId="12" borderId="17" xfId="0" applyFont="1" applyFill="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18" fillId="0" borderId="38" xfId="0" applyFont="1" applyFill="1" applyBorder="1" applyAlignment="1"/>
    <xf numFmtId="0" fontId="18" fillId="0" borderId="0" xfId="0" applyFont="1" applyBorder="1" applyAlignment="1"/>
    <xf numFmtId="0" fontId="18" fillId="0" borderId="36" xfId="0" applyFont="1" applyBorder="1" applyAlignment="1"/>
    <xf numFmtId="0" fontId="18" fillId="0" borderId="37" xfId="0" applyFont="1" applyFill="1" applyBorder="1" applyAlignment="1"/>
    <xf numFmtId="0" fontId="18" fillId="0" borderId="13" xfId="0" applyFont="1" applyBorder="1" applyAlignment="1"/>
    <xf numFmtId="0" fontId="18" fillId="0" borderId="14" xfId="0" applyFont="1" applyBorder="1" applyAlignment="1"/>
    <xf numFmtId="0" fontId="25" fillId="9" borderId="0" xfId="0" applyFont="1" applyFill="1" applyBorder="1" applyProtection="1">
      <protection hidden="1"/>
    </xf>
    <xf numFmtId="0" fontId="18" fillId="9" borderId="0" xfId="0" applyFont="1" applyFill="1" applyAlignment="1" applyProtection="1">
      <protection hidden="1"/>
    </xf>
    <xf numFmtId="0" fontId="0" fillId="9" borderId="0" xfId="0" applyFont="1" applyFill="1" applyAlignment="1" applyProtection="1">
      <protection hidden="1"/>
    </xf>
    <xf numFmtId="2" fontId="0" fillId="0" borderId="0" xfId="0" applyNumberFormat="1" applyFont="1" applyAlignment="1" applyProtection="1">
      <protection hidden="1"/>
    </xf>
    <xf numFmtId="0" fontId="26" fillId="7" borderId="25" xfId="0" applyFont="1" applyFill="1" applyBorder="1" applyProtection="1">
      <protection hidden="1"/>
    </xf>
    <xf numFmtId="0" fontId="26" fillId="7" borderId="33" xfId="0" applyFont="1" applyFill="1" applyBorder="1" applyProtection="1">
      <protection hidden="1"/>
    </xf>
    <xf numFmtId="0" fontId="26" fillId="7" borderId="31" xfId="0" applyFont="1" applyFill="1" applyBorder="1" applyProtection="1">
      <protection hidden="1"/>
    </xf>
    <xf numFmtId="0" fontId="26" fillId="7" borderId="26" xfId="0" applyFont="1" applyFill="1" applyBorder="1" applyProtection="1">
      <protection hidden="1"/>
    </xf>
    <xf numFmtId="0" fontId="26" fillId="7" borderId="34" xfId="0" applyFont="1" applyFill="1" applyBorder="1" applyProtection="1">
      <protection hidden="1"/>
    </xf>
    <xf numFmtId="0" fontId="20" fillId="7" borderId="34" xfId="0" applyFont="1" applyFill="1" applyBorder="1" applyAlignment="1" applyProtection="1">
      <protection hidden="1"/>
    </xf>
    <xf numFmtId="0" fontId="26" fillId="7" borderId="32" xfId="0" applyFont="1" applyFill="1" applyBorder="1" applyProtection="1">
      <protection hidden="1"/>
    </xf>
    <xf numFmtId="0" fontId="0" fillId="7" borderId="0" xfId="0" applyFont="1" applyFill="1" applyAlignment="1" applyProtection="1">
      <protection hidden="1"/>
    </xf>
    <xf numFmtId="0" fontId="0" fillId="0" borderId="11" xfId="0" applyFont="1" applyBorder="1" applyAlignment="1" applyProtection="1">
      <protection hidden="1"/>
    </xf>
    <xf numFmtId="0" fontId="20" fillId="7" borderId="21" xfId="0" applyFont="1" applyFill="1" applyBorder="1" applyAlignment="1" applyProtection="1">
      <protection hidden="1"/>
    </xf>
    <xf numFmtId="0" fontId="21" fillId="0" borderId="39" xfId="0" applyFont="1" applyFill="1" applyBorder="1" applyAlignment="1" applyProtection="1">
      <alignment horizontal="center"/>
      <protection hidden="1"/>
    </xf>
    <xf numFmtId="0" fontId="21" fillId="0" borderId="40" xfId="0" applyFont="1" applyFill="1" applyBorder="1" applyAlignment="1" applyProtection="1">
      <alignment horizontal="center"/>
      <protection hidden="1"/>
    </xf>
    <xf numFmtId="0" fontId="17" fillId="0" borderId="41" xfId="0" applyFont="1" applyBorder="1" applyAlignment="1" applyProtection="1">
      <alignment horizontal="center"/>
      <protection hidden="1"/>
    </xf>
    <xf numFmtId="0" fontId="18" fillId="0" borderId="25" xfId="0" applyFont="1" applyBorder="1" applyAlignment="1" applyProtection="1">
      <protection hidden="1"/>
    </xf>
    <xf numFmtId="0" fontId="18" fillId="0" borderId="31" xfId="0" applyFont="1" applyBorder="1" applyAlignment="1" applyProtection="1">
      <protection hidden="1"/>
    </xf>
    <xf numFmtId="0" fontId="20" fillId="7" borderId="0" xfId="0" applyFont="1" applyFill="1" applyAlignment="1" applyProtection="1">
      <alignment horizontal="center"/>
      <protection hidden="1"/>
    </xf>
    <xf numFmtId="14" fontId="11" fillId="5" borderId="28" xfId="0" applyNumberFormat="1" applyFont="1" applyFill="1" applyBorder="1" applyProtection="1">
      <protection locked="0" hidden="1"/>
    </xf>
    <xf numFmtId="1" fontId="11" fillId="5" borderId="28" xfId="0" applyNumberFormat="1" applyFont="1" applyFill="1" applyBorder="1" applyProtection="1">
      <protection locked="0" hidden="1"/>
    </xf>
    <xf numFmtId="2" fontId="11" fillId="5" borderId="28" xfId="0" applyNumberFormat="1" applyFont="1" applyFill="1" applyBorder="1" applyProtection="1">
      <protection locked="0" hidden="1"/>
    </xf>
    <xf numFmtId="14" fontId="5" fillId="5" borderId="28" xfId="0" applyNumberFormat="1" applyFont="1" applyFill="1" applyBorder="1" applyProtection="1">
      <protection locked="0" hidden="1"/>
    </xf>
    <xf numFmtId="0" fontId="18" fillId="0" borderId="26" xfId="0" applyFont="1" applyBorder="1" applyAlignment="1" applyProtection="1">
      <protection hidden="1"/>
    </xf>
    <xf numFmtId="0" fontId="18" fillId="0" borderId="32" xfId="0" applyFont="1" applyBorder="1" applyAlignment="1" applyProtection="1">
      <protection hidden="1"/>
    </xf>
    <xf numFmtId="0" fontId="5" fillId="6" borderId="0" xfId="0" applyFont="1" applyFill="1" applyProtection="1">
      <protection hidden="1"/>
    </xf>
    <xf numFmtId="14" fontId="26" fillId="7" borderId="0" xfId="0" applyNumberFormat="1" applyFont="1" applyFill="1" applyBorder="1" applyProtection="1">
      <protection hidden="1"/>
    </xf>
    <xf numFmtId="0" fontId="27" fillId="7" borderId="13" xfId="0" applyFont="1" applyFill="1" applyBorder="1" applyAlignment="1" applyProtection="1">
      <alignment vertical="top"/>
      <protection hidden="1"/>
    </xf>
    <xf numFmtId="0" fontId="27" fillId="0" borderId="0" xfId="0" applyFont="1" applyBorder="1" applyAlignment="1" applyProtection="1">
      <alignment vertical="top"/>
      <protection hidden="1"/>
    </xf>
    <xf numFmtId="0" fontId="27" fillId="0" borderId="13" xfId="0" applyFont="1" applyBorder="1" applyAlignment="1" applyProtection="1">
      <alignment vertical="top"/>
      <protection hidden="1"/>
    </xf>
    <xf numFmtId="0" fontId="5" fillId="0" borderId="13" xfId="0" applyFont="1" applyBorder="1" applyProtection="1">
      <protection hidden="1"/>
    </xf>
    <xf numFmtId="0" fontId="0" fillId="0" borderId="13" xfId="0" applyFont="1" applyBorder="1" applyAlignment="1" applyProtection="1">
      <protection hidden="1"/>
    </xf>
    <xf numFmtId="14" fontId="0" fillId="0" borderId="13" xfId="0" applyNumberFormat="1" applyFont="1" applyBorder="1" applyAlignment="1" applyProtection="1">
      <protection hidden="1"/>
    </xf>
    <xf numFmtId="14" fontId="0" fillId="0" borderId="14" xfId="0" applyNumberFormat="1" applyFont="1" applyBorder="1" applyAlignment="1" applyProtection="1">
      <protection hidden="1"/>
    </xf>
    <xf numFmtId="0" fontId="5" fillId="6" borderId="0" xfId="0" applyFont="1" applyFill="1" applyBorder="1" applyProtection="1">
      <protection hidden="1"/>
    </xf>
    <xf numFmtId="0" fontId="28" fillId="9" borderId="0" xfId="0" applyFont="1" applyFill="1" applyBorder="1" applyAlignment="1" applyProtection="1">
      <protection hidden="1"/>
    </xf>
    <xf numFmtId="1" fontId="26" fillId="7" borderId="27" xfId="0" applyNumberFormat="1" applyFont="1" applyFill="1" applyBorder="1" applyProtection="1">
      <protection hidden="1"/>
    </xf>
    <xf numFmtId="0" fontId="29" fillId="9" borderId="0" xfId="0" applyFont="1" applyFill="1" applyProtection="1">
      <protection hidden="1"/>
    </xf>
    <xf numFmtId="0" fontId="12" fillId="7" borderId="0" xfId="0" applyFont="1" applyFill="1" applyProtection="1">
      <protection hidden="1"/>
    </xf>
    <xf numFmtId="0" fontId="30" fillId="0" borderId="0" xfId="0" applyFont="1" applyProtection="1">
      <protection hidden="1"/>
    </xf>
    <xf numFmtId="0" fontId="13" fillId="0" borderId="0" xfId="0" applyFont="1" applyBorder="1" applyProtection="1">
      <protection hidden="1"/>
    </xf>
    <xf numFmtId="0" fontId="29" fillId="6" borderId="22" xfId="0" applyFont="1" applyFill="1" applyBorder="1" applyProtection="1">
      <protection hidden="1"/>
    </xf>
    <xf numFmtId="0" fontId="29" fillId="6" borderId="23" xfId="0" applyFont="1" applyFill="1" applyBorder="1" applyProtection="1">
      <protection hidden="1"/>
    </xf>
    <xf numFmtId="14" fontId="29" fillId="6" borderId="21" xfId="0" applyNumberFormat="1" applyFont="1" applyFill="1" applyBorder="1" applyProtection="1">
      <protection hidden="1"/>
    </xf>
    <xf numFmtId="1" fontId="18" fillId="6" borderId="24" xfId="0" applyNumberFormat="1" applyFont="1" applyFill="1" applyBorder="1" applyAlignment="1" applyProtection="1">
      <protection hidden="1"/>
    </xf>
    <xf numFmtId="0" fontId="29" fillId="0" borderId="22" xfId="0" applyFont="1" applyFill="1" applyBorder="1" applyProtection="1">
      <protection hidden="1"/>
    </xf>
    <xf numFmtId="0" fontId="28" fillId="0" borderId="23" xfId="0" applyFont="1" applyFill="1" applyBorder="1" applyProtection="1">
      <protection hidden="1"/>
    </xf>
    <xf numFmtId="0" fontId="28" fillId="0" borderId="24" xfId="0" applyFont="1" applyFill="1" applyBorder="1" applyProtection="1">
      <protection hidden="1"/>
    </xf>
    <xf numFmtId="14" fontId="0" fillId="0" borderId="0" xfId="0" applyNumberFormat="1" applyFont="1" applyBorder="1" applyAlignment="1" applyProtection="1">
      <protection hidden="1"/>
    </xf>
    <xf numFmtId="14" fontId="18" fillId="0" borderId="9" xfId="0" applyNumberFormat="1" applyFont="1" applyBorder="1" applyAlignment="1" applyProtection="1">
      <alignment horizontal="center"/>
      <protection hidden="1"/>
    </xf>
    <xf numFmtId="14" fontId="18" fillId="0" borderId="9" xfId="0" applyNumberFormat="1" applyFont="1" applyBorder="1" applyAlignment="1" applyProtection="1">
      <protection hidden="1"/>
    </xf>
    <xf numFmtId="1" fontId="18" fillId="0" borderId="9" xfId="0" applyNumberFormat="1" applyFont="1" applyBorder="1" applyAlignment="1" applyProtection="1">
      <protection hidden="1"/>
    </xf>
    <xf numFmtId="0" fontId="18" fillId="0" borderId="0" xfId="0" applyFont="1" applyBorder="1" applyAlignment="1" applyProtection="1">
      <protection hidden="1"/>
    </xf>
    <xf numFmtId="0" fontId="18" fillId="5" borderId="9" xfId="0" applyFont="1" applyFill="1" applyBorder="1" applyAlignment="1" applyProtection="1">
      <protection locked="0" hidden="1"/>
    </xf>
    <xf numFmtId="0" fontId="29" fillId="0" borderId="9" xfId="0" applyFont="1" applyBorder="1" applyAlignment="1" applyProtection="1">
      <alignment horizontal="center"/>
      <protection hidden="1"/>
    </xf>
    <xf numFmtId="0" fontId="18" fillId="0" borderId="9" xfId="0" applyFont="1" applyBorder="1" applyAlignment="1" applyProtection="1">
      <protection hidden="1"/>
    </xf>
    <xf numFmtId="0" fontId="18" fillId="0" borderId="9" xfId="0" applyFont="1" applyFill="1" applyBorder="1" applyAlignment="1" applyProtection="1">
      <protection hidden="1"/>
    </xf>
    <xf numFmtId="0" fontId="5" fillId="4" borderId="5" xfId="0" applyFont="1" applyFill="1" applyBorder="1" applyAlignment="1" applyProtection="1">
      <alignment horizontal="center"/>
      <protection locked="0" hidden="1"/>
    </xf>
    <xf numFmtId="14" fontId="29" fillId="0" borderId="9" xfId="0" applyNumberFormat="1" applyFont="1" applyBorder="1" applyProtection="1">
      <protection hidden="1"/>
    </xf>
    <xf numFmtId="0" fontId="28" fillId="0" borderId="15" xfId="0" applyFont="1" applyBorder="1" applyProtection="1">
      <protection hidden="1"/>
    </xf>
    <xf numFmtId="0" fontId="30" fillId="0" borderId="16" xfId="0" applyFont="1" applyBorder="1" applyProtection="1">
      <protection hidden="1"/>
    </xf>
    <xf numFmtId="0" fontId="30" fillId="0" borderId="17" xfId="0" applyFont="1" applyBorder="1" applyProtection="1">
      <protection hidden="1"/>
    </xf>
    <xf numFmtId="0" fontId="6" fillId="7" borderId="21" xfId="0" applyFont="1" applyFill="1" applyBorder="1" applyAlignment="1" applyProtection="1">
      <protection hidden="1"/>
    </xf>
    <xf numFmtId="0" fontId="30" fillId="0" borderId="11" xfId="0" applyFont="1" applyBorder="1" applyProtection="1">
      <protection hidden="1"/>
    </xf>
    <xf numFmtId="0" fontId="29" fillId="0" borderId="27" xfId="0" applyFont="1" applyBorder="1" applyAlignment="1" applyProtection="1">
      <alignment horizontal="center"/>
      <protection hidden="1"/>
    </xf>
    <xf numFmtId="0" fontId="29" fillId="0" borderId="28" xfId="0" applyFont="1" applyBorder="1" applyAlignment="1" applyProtection="1">
      <alignment horizontal="center"/>
      <protection hidden="1"/>
    </xf>
    <xf numFmtId="0" fontId="31" fillId="0" borderId="9" xfId="0" applyFont="1" applyBorder="1" applyAlignment="1" applyProtection="1">
      <alignment vertical="top"/>
      <protection hidden="1"/>
    </xf>
    <xf numFmtId="0" fontId="31" fillId="0" borderId="0" xfId="0" applyFont="1" applyBorder="1" applyAlignment="1" applyProtection="1">
      <alignment vertical="top"/>
      <protection hidden="1"/>
    </xf>
    <xf numFmtId="2" fontId="5" fillId="5" borderId="9" xfId="0" applyNumberFormat="1" applyFont="1" applyFill="1" applyBorder="1" applyAlignment="1" applyProtection="1">
      <protection locked="0" hidden="1"/>
    </xf>
    <xf numFmtId="1" fontId="0" fillId="0" borderId="0" xfId="0" applyNumberFormat="1" applyFont="1" applyBorder="1" applyAlignment="1" applyProtection="1">
      <protection hidden="1"/>
    </xf>
    <xf numFmtId="0" fontId="0" fillId="0" borderId="0" xfId="0" applyFont="1" applyProtection="1">
      <protection hidden="1"/>
    </xf>
    <xf numFmtId="0" fontId="24" fillId="6" borderId="15" xfId="0" applyFont="1" applyFill="1" applyBorder="1" applyAlignment="1" applyProtection="1">
      <protection hidden="1"/>
    </xf>
    <xf numFmtId="0" fontId="24" fillId="6" borderId="16" xfId="0" applyFont="1" applyFill="1" applyBorder="1" applyAlignment="1" applyProtection="1">
      <protection hidden="1"/>
    </xf>
    <xf numFmtId="0" fontId="24" fillId="6" borderId="17" xfId="0" applyFont="1" applyFill="1" applyBorder="1" applyAlignment="1" applyProtection="1">
      <protection hidden="1"/>
    </xf>
    <xf numFmtId="0" fontId="0" fillId="0" borderId="0" xfId="0" applyAlignment="1" applyProtection="1">
      <protection hidden="1"/>
    </xf>
    <xf numFmtId="0" fontId="0" fillId="9" borderId="9" xfId="0" applyFill="1" applyBorder="1" applyAlignment="1" applyProtection="1">
      <protection hidden="1"/>
    </xf>
    <xf numFmtId="0" fontId="0" fillId="0" borderId="9" xfId="0" applyBorder="1" applyAlignment="1" applyProtection="1">
      <alignment horizontal="center"/>
      <protection hidden="1"/>
    </xf>
    <xf numFmtId="0" fontId="0" fillId="0" borderId="9" xfId="0" applyFont="1" applyBorder="1" applyAlignment="1" applyProtection="1">
      <alignment horizontal="center"/>
      <protection hidden="1"/>
    </xf>
    <xf numFmtId="14" fontId="0" fillId="0" borderId="9" xfId="0" applyNumberFormat="1" applyFont="1" applyFill="1" applyBorder="1" applyAlignment="1" applyProtection="1">
      <protection hidden="1"/>
    </xf>
    <xf numFmtId="0" fontId="0" fillId="0" borderId="9" xfId="0" applyFont="1" applyFill="1" applyBorder="1" applyAlignment="1" applyProtection="1">
      <protection hidden="1"/>
    </xf>
    <xf numFmtId="0" fontId="3" fillId="9" borderId="0" xfId="0" applyFont="1" applyFill="1" applyAlignment="1" applyProtection="1">
      <alignment horizontal="center"/>
      <protection hidden="1"/>
    </xf>
    <xf numFmtId="0" fontId="2" fillId="0" borderId="9" xfId="0" applyFont="1" applyFill="1" applyBorder="1" applyAlignment="1" applyProtection="1">
      <alignment horizontal="center"/>
      <protection hidden="1"/>
    </xf>
    <xf numFmtId="0" fontId="1" fillId="6" borderId="38" xfId="0" applyFont="1" applyFill="1" applyBorder="1" applyAlignment="1" applyProtection="1">
      <protection hidden="1"/>
    </xf>
    <xf numFmtId="0" fontId="0" fillId="6" borderId="36" xfId="0" applyFont="1" applyFill="1" applyBorder="1" applyAlignment="1" applyProtection="1">
      <protection hidden="1"/>
    </xf>
    <xf numFmtId="0" fontId="1" fillId="6" borderId="37" xfId="0" applyFont="1" applyFill="1" applyBorder="1" applyAlignment="1" applyProtection="1">
      <protection hidden="1"/>
    </xf>
    <xf numFmtId="0" fontId="0" fillId="5" borderId="9" xfId="0" applyFont="1" applyFill="1" applyBorder="1" applyAlignment="1" applyProtection="1">
      <alignment horizontal="center"/>
      <protection locked="0" hidden="1"/>
    </xf>
    <xf numFmtId="0" fontId="1" fillId="6" borderId="15" xfId="0" applyFont="1" applyFill="1" applyBorder="1" applyAlignment="1" applyProtection="1">
      <protection hidden="1"/>
    </xf>
    <xf numFmtId="0" fontId="1" fillId="6" borderId="16" xfId="0" applyFont="1" applyFill="1" applyBorder="1" applyAlignment="1" applyProtection="1">
      <alignment horizontal="center"/>
      <protection hidden="1"/>
    </xf>
    <xf numFmtId="0" fontId="0" fillId="6" borderId="16" xfId="0" applyFont="1" applyFill="1" applyBorder="1" applyAlignment="1" applyProtection="1">
      <protection hidden="1"/>
    </xf>
    <xf numFmtId="0" fontId="0" fillId="6" borderId="17" xfId="0" applyFont="1" applyFill="1" applyBorder="1" applyAlignment="1" applyProtection="1">
      <protection hidden="1"/>
    </xf>
    <xf numFmtId="0" fontId="2" fillId="9" borderId="9" xfId="0" applyFont="1" applyFill="1" applyBorder="1" applyAlignment="1" applyProtection="1">
      <alignment horizontal="center"/>
      <protection hidden="1"/>
    </xf>
    <xf numFmtId="0" fontId="2" fillId="13" borderId="10" xfId="0" applyFont="1" applyFill="1" applyBorder="1" applyProtection="1">
      <protection hidden="1"/>
    </xf>
    <xf numFmtId="0" fontId="2" fillId="13" borderId="11" xfId="0" applyFont="1" applyFill="1" applyBorder="1" applyProtection="1">
      <protection hidden="1"/>
    </xf>
    <xf numFmtId="0" fontId="2" fillId="13" borderId="12" xfId="0" applyFont="1" applyFill="1" applyBorder="1" applyProtection="1">
      <protection hidden="1"/>
    </xf>
    <xf numFmtId="0" fontId="2" fillId="13" borderId="13" xfId="0" applyFont="1" applyFill="1" applyBorder="1" applyProtection="1">
      <protection hidden="1"/>
    </xf>
    <xf numFmtId="0" fontId="1" fillId="13" borderId="13" xfId="0" applyFont="1" applyFill="1" applyBorder="1" applyAlignment="1" applyProtection="1">
      <protection hidden="1"/>
    </xf>
    <xf numFmtId="0" fontId="2" fillId="13" borderId="14" xfId="0" applyFont="1" applyFill="1" applyBorder="1" applyProtection="1">
      <protection hidden="1"/>
    </xf>
    <xf numFmtId="0" fontId="22" fillId="6" borderId="38" xfId="1" applyFill="1" applyBorder="1" applyAlignment="1" applyProtection="1">
      <protection hidden="1"/>
    </xf>
    <xf numFmtId="0" fontId="6" fillId="7" borderId="28" xfId="0" applyFont="1" applyFill="1" applyBorder="1" applyAlignment="1" applyProtection="1">
      <protection hidden="1"/>
    </xf>
    <xf numFmtId="0" fontId="0" fillId="13" borderId="11" xfId="0" applyFont="1" applyFill="1" applyBorder="1" applyAlignment="1" applyProtection="1">
      <protection hidden="1"/>
    </xf>
    <xf numFmtId="0" fontId="0" fillId="13" borderId="12" xfId="0" applyFont="1" applyFill="1" applyBorder="1" applyAlignment="1" applyProtection="1">
      <protection hidden="1"/>
    </xf>
    <xf numFmtId="0" fontId="2" fillId="13" borderId="37" xfId="0" applyFont="1" applyFill="1" applyBorder="1" applyProtection="1">
      <protection hidden="1"/>
    </xf>
    <xf numFmtId="0" fontId="0" fillId="13" borderId="13" xfId="0" applyFont="1" applyFill="1" applyBorder="1" applyAlignment="1" applyProtection="1">
      <protection hidden="1"/>
    </xf>
    <xf numFmtId="0" fontId="0" fillId="13" borderId="14" xfId="0" applyFont="1" applyFill="1" applyBorder="1" applyAlignment="1" applyProtection="1">
      <protection hidden="1"/>
    </xf>
    <xf numFmtId="0" fontId="0" fillId="9" borderId="11" xfId="0" applyFont="1" applyFill="1" applyBorder="1" applyAlignment="1" applyProtection="1">
      <protection hidden="1"/>
    </xf>
    <xf numFmtId="0" fontId="1" fillId="9" borderId="13" xfId="0" applyFont="1" applyFill="1" applyBorder="1" applyAlignment="1" applyProtection="1">
      <protection hidden="1"/>
    </xf>
    <xf numFmtId="0" fontId="30" fillId="0" borderId="0" xfId="0" applyFont="1" applyProtection="1">
      <protection hidden="1"/>
    </xf>
    <xf numFmtId="0" fontId="3" fillId="0" borderId="0" xfId="0" applyFont="1" applyAlignment="1" applyProtection="1">
      <protection hidden="1"/>
    </xf>
    <xf numFmtId="14" fontId="2" fillId="0" borderId="9" xfId="0" applyNumberFormat="1" applyFont="1" applyBorder="1" applyAlignment="1" applyProtection="1">
      <alignment horizontal="left" vertical="top"/>
      <protection hidden="1"/>
    </xf>
    <xf numFmtId="0" fontId="2" fillId="0" borderId="9" xfId="0" applyFont="1" applyBorder="1" applyAlignment="1" applyProtection="1">
      <alignment horizontal="left"/>
      <protection hidden="1"/>
    </xf>
    <xf numFmtId="0" fontId="13" fillId="0" borderId="0" xfId="0" applyFont="1" applyProtection="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16</xdr:row>
      <xdr:rowOff>47625</xdr:rowOff>
    </xdr:from>
    <xdr:to>
      <xdr:col>12</xdr:col>
      <xdr:colOff>38100</xdr:colOff>
      <xdr:row>23</xdr:row>
      <xdr:rowOff>142875</xdr:rowOff>
    </xdr:to>
    <xdr:sp macro="" textlink="">
      <xdr:nvSpPr>
        <xdr:cNvPr id="2" name="Shape 4"/>
        <xdr:cNvSpPr txBox="1"/>
      </xdr:nvSpPr>
      <xdr:spPr>
        <a:xfrm>
          <a:off x="5629275" y="3114675"/>
          <a:ext cx="2695575" cy="142875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74</xdr:row>
      <xdr:rowOff>47625</xdr:rowOff>
    </xdr:from>
    <xdr:to>
      <xdr:col>5</xdr:col>
      <xdr:colOff>38100</xdr:colOff>
      <xdr:row>81</xdr:row>
      <xdr:rowOff>142875</xdr:rowOff>
    </xdr:to>
    <xdr:sp macro="" textlink="">
      <xdr:nvSpPr>
        <xdr:cNvPr id="2" name="Shape 4"/>
        <xdr:cNvSpPr txBox="1"/>
      </xdr:nvSpPr>
      <xdr:spPr>
        <a:xfrm>
          <a:off x="1847850" y="17316450"/>
          <a:ext cx="3086100" cy="1114425"/>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89</xdr:col>
      <xdr:colOff>419101</xdr:colOff>
      <xdr:row>16</xdr:row>
      <xdr:rowOff>133350</xdr:rowOff>
    </xdr:from>
    <xdr:to>
      <xdr:col>90</xdr:col>
      <xdr:colOff>285751</xdr:colOff>
      <xdr:row>21</xdr:row>
      <xdr:rowOff>28574</xdr:rowOff>
    </xdr:to>
    <xdr:cxnSp macro="">
      <xdr:nvCxnSpPr>
        <xdr:cNvPr id="3" name="Straight Arrow Connector 2"/>
        <xdr:cNvCxnSpPr/>
      </xdr:nvCxnSpPr>
      <xdr:spPr>
        <a:xfrm rot="5400000">
          <a:off x="13363575" y="3933825"/>
          <a:ext cx="127634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114301</xdr:colOff>
      <xdr:row>18</xdr:row>
      <xdr:rowOff>152399</xdr:rowOff>
    </xdr:from>
    <xdr:to>
      <xdr:col>94</xdr:col>
      <xdr:colOff>171451</xdr:colOff>
      <xdr:row>22</xdr:row>
      <xdr:rowOff>9524</xdr:rowOff>
    </xdr:to>
    <xdr:cxnSp macro="">
      <xdr:nvCxnSpPr>
        <xdr:cNvPr id="4" name="Straight Arrow Connector 3"/>
        <xdr:cNvCxnSpPr/>
      </xdr:nvCxnSpPr>
      <xdr:spPr>
        <a:xfrm rot="16200000" flipH="1">
          <a:off x="13520737" y="4348162"/>
          <a:ext cx="9620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142875</xdr:colOff>
      <xdr:row>16</xdr:row>
      <xdr:rowOff>85725</xdr:rowOff>
    </xdr:from>
    <xdr:to>
      <xdr:col>13</xdr:col>
      <xdr:colOff>336042</xdr:colOff>
      <xdr:row>22</xdr:row>
      <xdr:rowOff>228600</xdr:rowOff>
    </xdr:to>
    <xdr:sp macro="" textlink="">
      <xdr:nvSpPr>
        <xdr:cNvPr id="5" name="Bent-Up Arrow 4"/>
        <xdr:cNvSpPr/>
      </xdr:nvSpPr>
      <xdr:spPr>
        <a:xfrm>
          <a:off x="10458450" y="3248025"/>
          <a:ext cx="850392" cy="18002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6</xdr:col>
      <xdr:colOff>247650</xdr:colOff>
      <xdr:row>6</xdr:row>
      <xdr:rowOff>19050</xdr:rowOff>
    </xdr:from>
    <xdr:to>
      <xdr:col>6</xdr:col>
      <xdr:colOff>533400</xdr:colOff>
      <xdr:row>7</xdr:row>
      <xdr:rowOff>19050</xdr:rowOff>
    </xdr:to>
    <xdr:sp macro="" textlink="">
      <xdr:nvSpPr>
        <xdr:cNvPr id="6" name="Left Arrow 5"/>
        <xdr:cNvSpPr/>
      </xdr:nvSpPr>
      <xdr:spPr>
        <a:xfrm>
          <a:off x="5991225" y="1057275"/>
          <a:ext cx="285750" cy="2286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xdr:col>
      <xdr:colOff>0</xdr:colOff>
      <xdr:row>31</xdr:row>
      <xdr:rowOff>47625</xdr:rowOff>
    </xdr:from>
    <xdr:to>
      <xdr:col>5</xdr:col>
      <xdr:colOff>38100</xdr:colOff>
      <xdr:row>38</xdr:row>
      <xdr:rowOff>142875</xdr:rowOff>
    </xdr:to>
    <xdr:sp macro="" textlink="">
      <xdr:nvSpPr>
        <xdr:cNvPr id="7" name="Shape 4"/>
        <xdr:cNvSpPr txBox="1"/>
      </xdr:nvSpPr>
      <xdr:spPr>
        <a:xfrm>
          <a:off x="1847850" y="6800850"/>
          <a:ext cx="3086100" cy="200025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1</xdr:col>
      <xdr:colOff>57150</xdr:colOff>
      <xdr:row>5</xdr:row>
      <xdr:rowOff>190500</xdr:rowOff>
    </xdr:from>
    <xdr:to>
      <xdr:col>1</xdr:col>
      <xdr:colOff>533400</xdr:colOff>
      <xdr:row>7</xdr:row>
      <xdr:rowOff>19050</xdr:rowOff>
    </xdr:to>
    <xdr:sp macro="" textlink="">
      <xdr:nvSpPr>
        <xdr:cNvPr id="8" name="Right Arrow 7"/>
        <xdr:cNvSpPr/>
      </xdr:nvSpPr>
      <xdr:spPr>
        <a:xfrm>
          <a:off x="1066800" y="1000125"/>
          <a:ext cx="47625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180975</xdr:colOff>
      <xdr:row>8</xdr:row>
      <xdr:rowOff>190500</xdr:rowOff>
    </xdr:from>
    <xdr:to>
      <xdr:col>10</xdr:col>
      <xdr:colOff>428625</xdr:colOff>
      <xdr:row>10</xdr:row>
      <xdr:rowOff>19050</xdr:rowOff>
    </xdr:to>
    <xdr:sp macro="" textlink="">
      <xdr:nvSpPr>
        <xdr:cNvPr id="9" name="Right Arrow 8"/>
        <xdr:cNvSpPr/>
      </xdr:nvSpPr>
      <xdr:spPr>
        <a:xfrm>
          <a:off x="7629525" y="1685925"/>
          <a:ext cx="150495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51</xdr:row>
      <xdr:rowOff>0</xdr:rowOff>
    </xdr:from>
    <xdr:to>
      <xdr:col>3</xdr:col>
      <xdr:colOff>838200</xdr:colOff>
      <xdr:row>61</xdr:row>
      <xdr:rowOff>95250</xdr:rowOff>
    </xdr:to>
    <xdr:sp macro="" textlink="">
      <xdr:nvSpPr>
        <xdr:cNvPr id="16" name="Shape 4"/>
        <xdr:cNvSpPr txBox="1"/>
      </xdr:nvSpPr>
      <xdr:spPr>
        <a:xfrm>
          <a:off x="0" y="7686675"/>
          <a:ext cx="3086100" cy="200025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8</xdr:col>
      <xdr:colOff>11257</xdr:colOff>
      <xdr:row>12</xdr:row>
      <xdr:rowOff>6061</xdr:rowOff>
    </xdr:from>
    <xdr:to>
      <xdr:col>8</xdr:col>
      <xdr:colOff>736023</xdr:colOff>
      <xdr:row>13</xdr:row>
      <xdr:rowOff>69272</xdr:rowOff>
    </xdr:to>
    <xdr:sp macro="" textlink="">
      <xdr:nvSpPr>
        <xdr:cNvPr id="14" name="Right Arrow 13"/>
        <xdr:cNvSpPr/>
      </xdr:nvSpPr>
      <xdr:spPr>
        <a:xfrm>
          <a:off x="4565939" y="2378652"/>
          <a:ext cx="724766" cy="288347"/>
        </a:xfrm>
        <a:prstGeom prst="rightArrow">
          <a:avLst/>
        </a:prstGeom>
        <a:solidFill>
          <a:schemeClr val="accent2"/>
        </a:solidFill>
        <a:scene3d>
          <a:camera prst="orthographicFront">
            <a:rot lat="24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74</xdr:row>
      <xdr:rowOff>47625</xdr:rowOff>
    </xdr:from>
    <xdr:to>
      <xdr:col>3</xdr:col>
      <xdr:colOff>38100</xdr:colOff>
      <xdr:row>81</xdr:row>
      <xdr:rowOff>142875</xdr:rowOff>
    </xdr:to>
    <xdr:sp macro="" textlink="">
      <xdr:nvSpPr>
        <xdr:cNvPr id="4" name="Shape 4"/>
        <xdr:cNvSpPr txBox="1"/>
      </xdr:nvSpPr>
      <xdr:spPr>
        <a:xfrm>
          <a:off x="3269550" y="3227550"/>
          <a:ext cx="4152899" cy="1104899"/>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87</xdr:col>
      <xdr:colOff>419101</xdr:colOff>
      <xdr:row>16</xdr:row>
      <xdr:rowOff>133350</xdr:rowOff>
    </xdr:from>
    <xdr:to>
      <xdr:col>88</xdr:col>
      <xdr:colOff>285751</xdr:colOff>
      <xdr:row>21</xdr:row>
      <xdr:rowOff>28574</xdr:rowOff>
    </xdr:to>
    <xdr:cxnSp macro="">
      <xdr:nvCxnSpPr>
        <xdr:cNvPr id="5" name="Straight Arrow Connector 4"/>
        <xdr:cNvCxnSpPr/>
      </xdr:nvCxnSpPr>
      <xdr:spPr>
        <a:xfrm rot="5400000">
          <a:off x="5872164" y="261937"/>
          <a:ext cx="657224"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114301</xdr:colOff>
      <xdr:row>18</xdr:row>
      <xdr:rowOff>152399</xdr:rowOff>
    </xdr:from>
    <xdr:to>
      <xdr:col>92</xdr:col>
      <xdr:colOff>171451</xdr:colOff>
      <xdr:row>22</xdr:row>
      <xdr:rowOff>9524</xdr:rowOff>
    </xdr:to>
    <xdr:cxnSp macro="">
      <xdr:nvCxnSpPr>
        <xdr:cNvPr id="8" name="Straight Arrow Connector 7"/>
        <xdr:cNvCxnSpPr/>
      </xdr:nvCxnSpPr>
      <xdr:spPr>
        <a:xfrm rot="16200000" flipH="1">
          <a:off x="8272463" y="661987"/>
          <a:ext cx="466725" cy="57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16</xdr:row>
      <xdr:rowOff>85725</xdr:rowOff>
    </xdr:from>
    <xdr:to>
      <xdr:col>11</xdr:col>
      <xdr:colOff>336042</xdr:colOff>
      <xdr:row>22</xdr:row>
      <xdr:rowOff>228600</xdr:rowOff>
    </xdr:to>
    <xdr:sp macro="" textlink="">
      <xdr:nvSpPr>
        <xdr:cNvPr id="6" name="Bent-Up Arrow 5"/>
        <xdr:cNvSpPr/>
      </xdr:nvSpPr>
      <xdr:spPr>
        <a:xfrm>
          <a:off x="8229600" y="3124200"/>
          <a:ext cx="850392" cy="18002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5</xdr:col>
      <xdr:colOff>76200</xdr:colOff>
      <xdr:row>9</xdr:row>
      <xdr:rowOff>38100</xdr:rowOff>
    </xdr:from>
    <xdr:to>
      <xdr:col>6</xdr:col>
      <xdr:colOff>142875</xdr:colOff>
      <xdr:row>13</xdr:row>
      <xdr:rowOff>57150</xdr:rowOff>
    </xdr:to>
    <xdr:cxnSp macro="">
      <xdr:nvCxnSpPr>
        <xdr:cNvPr id="10" name="Straight Arrow Connector 9"/>
        <xdr:cNvCxnSpPr/>
      </xdr:nvCxnSpPr>
      <xdr:spPr>
        <a:xfrm>
          <a:off x="4572000" y="1638300"/>
          <a:ext cx="1095375"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9</xdr:row>
      <xdr:rowOff>9525</xdr:rowOff>
    </xdr:from>
    <xdr:to>
      <xdr:col>12</xdr:col>
      <xdr:colOff>123825</xdr:colOff>
      <xdr:row>14</xdr:row>
      <xdr:rowOff>200025</xdr:rowOff>
    </xdr:to>
    <xdr:cxnSp macro="">
      <xdr:nvCxnSpPr>
        <xdr:cNvPr id="14" name="Straight Arrow Connector 13"/>
        <xdr:cNvCxnSpPr/>
      </xdr:nvCxnSpPr>
      <xdr:spPr>
        <a:xfrm>
          <a:off x="5086350" y="1609725"/>
          <a:ext cx="4781550" cy="1076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247650</xdr:colOff>
      <xdr:row>6</xdr:row>
      <xdr:rowOff>19050</xdr:rowOff>
    </xdr:from>
    <xdr:to>
      <xdr:col>4</xdr:col>
      <xdr:colOff>533400</xdr:colOff>
      <xdr:row>7</xdr:row>
      <xdr:rowOff>19050</xdr:rowOff>
    </xdr:to>
    <xdr:sp macro="" textlink="">
      <xdr:nvSpPr>
        <xdr:cNvPr id="18" name="Left Arrow 17"/>
        <xdr:cNvSpPr/>
      </xdr:nvSpPr>
      <xdr:spPr>
        <a:xfrm>
          <a:off x="4067175" y="933450"/>
          <a:ext cx="285750" cy="2286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0</xdr:colOff>
      <xdr:row>31</xdr:row>
      <xdr:rowOff>47625</xdr:rowOff>
    </xdr:from>
    <xdr:to>
      <xdr:col>3</xdr:col>
      <xdr:colOff>38100</xdr:colOff>
      <xdr:row>38</xdr:row>
      <xdr:rowOff>142875</xdr:rowOff>
    </xdr:to>
    <xdr:sp macro="" textlink="">
      <xdr:nvSpPr>
        <xdr:cNvPr id="19" name="Shape 4"/>
        <xdr:cNvSpPr txBox="1"/>
      </xdr:nvSpPr>
      <xdr:spPr>
        <a:xfrm>
          <a:off x="0" y="17316450"/>
          <a:ext cx="3086100" cy="1114425"/>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4</xdr:col>
      <xdr:colOff>47626</xdr:colOff>
      <xdr:row>4</xdr:row>
      <xdr:rowOff>133349</xdr:rowOff>
    </xdr:from>
    <xdr:to>
      <xdr:col>5</xdr:col>
      <xdr:colOff>123826</xdr:colOff>
      <xdr:row>6</xdr:row>
      <xdr:rowOff>142874</xdr:rowOff>
    </xdr:to>
    <xdr:cxnSp macro="">
      <xdr:nvCxnSpPr>
        <xdr:cNvPr id="21" name="Straight Arrow Connector 20"/>
        <xdr:cNvCxnSpPr/>
      </xdr:nvCxnSpPr>
      <xdr:spPr>
        <a:xfrm rot="10800000" flipV="1">
          <a:off x="3867151" y="790574"/>
          <a:ext cx="752475"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llbankingsolutions.com/" TargetMode="External"/><Relationship Id="rId1" Type="http://schemas.openxmlformats.org/officeDocument/2006/relationships/hyperlink" Target="mailto:veearess@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llbankingsolutions.com/" TargetMode="External"/><Relationship Id="rId1" Type="http://schemas.openxmlformats.org/officeDocument/2006/relationships/hyperlink" Target="mailto:veearess@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www.allbanking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workbookViewId="0">
      <selection activeCell="A2" sqref="A2"/>
    </sheetView>
  </sheetViews>
  <sheetFormatPr defaultRowHeight="15" x14ac:dyDescent="0.25"/>
  <cols>
    <col min="7" max="7" width="11.28515625" customWidth="1"/>
    <col min="12" max="12" width="21.5703125" customWidth="1"/>
  </cols>
  <sheetData>
    <row r="1" spans="1:12" ht="16.5" thickBot="1" x14ac:dyDescent="0.3">
      <c r="A1" s="226" t="s">
        <v>58</v>
      </c>
      <c r="B1" s="227"/>
      <c r="C1" s="227"/>
      <c r="D1" s="227"/>
      <c r="E1" s="228"/>
      <c r="J1" s="188" t="s">
        <v>68</v>
      </c>
      <c r="K1" s="189"/>
      <c r="L1" s="229"/>
    </row>
    <row r="2" spans="1:12" x14ac:dyDescent="0.25">
      <c r="J2" s="230" t="s">
        <v>63</v>
      </c>
      <c r="K2" s="193"/>
      <c r="L2" s="194"/>
    </row>
    <row r="3" spans="1:12" x14ac:dyDescent="0.25">
      <c r="A3" s="188" t="s">
        <v>86</v>
      </c>
      <c r="B3" s="189"/>
      <c r="C3" s="189"/>
      <c r="D3" s="189"/>
      <c r="E3" s="189"/>
      <c r="F3" s="189"/>
      <c r="G3" s="229"/>
    </row>
    <row r="4" spans="1:12" x14ac:dyDescent="0.25">
      <c r="A4" s="190" t="s">
        <v>87</v>
      </c>
      <c r="B4" s="191"/>
      <c r="C4" s="191"/>
      <c r="D4" s="191"/>
      <c r="E4" s="191"/>
      <c r="F4" s="191"/>
      <c r="G4" s="192"/>
      <c r="J4" s="188" t="s">
        <v>88</v>
      </c>
      <c r="K4" s="189"/>
      <c r="L4" s="229"/>
    </row>
    <row r="5" spans="1:12" x14ac:dyDescent="0.25">
      <c r="A5" s="196" t="s">
        <v>89</v>
      </c>
      <c r="B5" s="191"/>
      <c r="C5" s="191"/>
      <c r="D5" s="191"/>
      <c r="E5" s="191"/>
      <c r="F5" s="191"/>
      <c r="G5" s="192"/>
      <c r="J5" s="190" t="s">
        <v>59</v>
      </c>
      <c r="K5" s="191"/>
      <c r="L5" s="192"/>
    </row>
    <row r="6" spans="1:12" x14ac:dyDescent="0.25">
      <c r="A6" s="197" t="s">
        <v>90</v>
      </c>
      <c r="B6" s="193"/>
      <c r="C6" s="193"/>
      <c r="D6" s="193"/>
      <c r="E6" s="193"/>
      <c r="F6" s="193"/>
      <c r="G6" s="194"/>
      <c r="J6" s="230" t="s">
        <v>67</v>
      </c>
      <c r="K6" s="193"/>
      <c r="L6" s="194"/>
    </row>
    <row r="7" spans="1:12" x14ac:dyDescent="0.25">
      <c r="A7" s="195"/>
    </row>
    <row r="8" spans="1:12" x14ac:dyDescent="0.25">
      <c r="A8" s="231" t="s">
        <v>91</v>
      </c>
      <c r="B8" s="189"/>
      <c r="C8" s="189"/>
      <c r="D8" s="229"/>
    </row>
    <row r="9" spans="1:12" x14ac:dyDescent="0.25">
      <c r="A9" s="231" t="s">
        <v>92</v>
      </c>
      <c r="B9" s="189"/>
      <c r="C9" s="189"/>
      <c r="D9" s="189"/>
      <c r="E9" s="189"/>
      <c r="F9" s="189"/>
      <c r="G9" s="229"/>
    </row>
    <row r="10" spans="1:12" x14ac:dyDescent="0.25">
      <c r="A10" s="196" t="s">
        <v>93</v>
      </c>
      <c r="B10" s="191"/>
      <c r="C10" s="191"/>
      <c r="D10" s="191"/>
      <c r="E10" s="191"/>
      <c r="F10" s="191"/>
      <c r="G10" s="192"/>
    </row>
    <row r="11" spans="1:12" x14ac:dyDescent="0.25">
      <c r="A11" s="196" t="s">
        <v>94</v>
      </c>
      <c r="B11" s="191"/>
      <c r="C11" s="191"/>
      <c r="D11" s="191"/>
      <c r="E11" s="191"/>
      <c r="F11" s="191"/>
      <c r="G11" s="192"/>
    </row>
    <row r="12" spans="1:12" x14ac:dyDescent="0.25">
      <c r="A12" s="197" t="s">
        <v>95</v>
      </c>
      <c r="B12" s="193"/>
      <c r="C12" s="193"/>
      <c r="D12" s="193"/>
      <c r="E12" s="193"/>
      <c r="F12" s="193"/>
      <c r="G12" s="194"/>
    </row>
    <row r="14" spans="1:12" x14ac:dyDescent="0.25">
      <c r="A14" s="232" t="s">
        <v>96</v>
      </c>
      <c r="B14" s="233"/>
    </row>
    <row r="15" spans="1:12" x14ac:dyDescent="0.25">
      <c r="A15" s="234" t="s">
        <v>97</v>
      </c>
      <c r="B15" s="235"/>
      <c r="C15" s="235"/>
      <c r="D15" s="235"/>
      <c r="E15" s="235"/>
      <c r="F15" s="235"/>
    </row>
    <row r="16" spans="1:12" x14ac:dyDescent="0.25">
      <c r="A16" s="234" t="s">
        <v>98</v>
      </c>
      <c r="B16" s="235"/>
      <c r="C16" s="235"/>
      <c r="D16" s="235"/>
      <c r="E16" s="235"/>
      <c r="F16" s="235"/>
      <c r="J16" s="236"/>
      <c r="K16" s="236"/>
      <c r="L16" s="236"/>
    </row>
    <row r="17" spans="1:12" x14ac:dyDescent="0.25">
      <c r="A17" s="195" t="s">
        <v>99</v>
      </c>
      <c r="J17" s="236"/>
      <c r="K17" s="236"/>
      <c r="L17" s="236"/>
    </row>
    <row r="18" spans="1:12" x14ac:dyDescent="0.25">
      <c r="A18" s="234" t="s">
        <v>100</v>
      </c>
      <c r="B18" s="235"/>
      <c r="C18" s="235"/>
      <c r="D18" s="235"/>
      <c r="E18" s="235"/>
      <c r="F18" s="235"/>
      <c r="G18" s="235"/>
      <c r="J18" s="236"/>
      <c r="K18" s="236"/>
      <c r="L18" s="236"/>
    </row>
    <row r="19" spans="1:12" x14ac:dyDescent="0.25">
      <c r="A19" s="234" t="s">
        <v>101</v>
      </c>
      <c r="B19" s="235"/>
      <c r="C19" s="235"/>
      <c r="D19" s="235"/>
      <c r="E19" s="235"/>
      <c r="F19" s="235"/>
      <c r="G19" s="235"/>
      <c r="J19" s="236"/>
      <c r="K19" s="236"/>
      <c r="L19" s="236"/>
    </row>
    <row r="20" spans="1:12" x14ac:dyDescent="0.25">
      <c r="A20" s="234" t="s">
        <v>102</v>
      </c>
      <c r="B20" s="235"/>
      <c r="C20" s="235"/>
      <c r="D20" s="235"/>
      <c r="E20" s="235"/>
      <c r="F20" s="235"/>
      <c r="G20" s="235"/>
      <c r="J20" s="236"/>
      <c r="K20" s="236"/>
      <c r="L20" s="236"/>
    </row>
    <row r="21" spans="1:12" x14ac:dyDescent="0.25">
      <c r="A21" s="234" t="s">
        <v>103</v>
      </c>
      <c r="B21" s="235"/>
      <c r="C21" s="235"/>
      <c r="D21" s="235"/>
      <c r="E21" s="235"/>
      <c r="F21" s="235"/>
      <c r="G21" s="235"/>
      <c r="J21" s="236"/>
      <c r="K21" s="236"/>
      <c r="L21" s="236"/>
    </row>
    <row r="22" spans="1:12" x14ac:dyDescent="0.25">
      <c r="J22" s="236"/>
      <c r="K22" s="236"/>
      <c r="L22" s="236"/>
    </row>
    <row r="23" spans="1:12" x14ac:dyDescent="0.25">
      <c r="A23" s="237" t="s">
        <v>104</v>
      </c>
      <c r="B23" s="238"/>
      <c r="C23" s="239"/>
      <c r="J23" s="138"/>
      <c r="K23" s="138"/>
      <c r="L23" s="138"/>
    </row>
    <row r="24" spans="1:12" x14ac:dyDescent="0.25">
      <c r="J24" s="138"/>
      <c r="K24" s="138"/>
      <c r="L24" s="138"/>
    </row>
    <row r="25" spans="1:12" x14ac:dyDescent="0.25">
      <c r="A25" s="240" t="s">
        <v>136</v>
      </c>
      <c r="B25" s="241"/>
      <c r="C25" s="241"/>
      <c r="D25" s="241"/>
      <c r="E25" s="241"/>
      <c r="F25" s="241"/>
      <c r="G25" s="242"/>
      <c r="J25" s="138"/>
      <c r="K25" s="138"/>
      <c r="L25" s="138"/>
    </row>
    <row r="26" spans="1:12" x14ac:dyDescent="0.25">
      <c r="A26" s="243" t="s">
        <v>105</v>
      </c>
      <c r="B26" s="244"/>
      <c r="C26" s="244"/>
      <c r="D26" s="244"/>
      <c r="E26" s="244"/>
      <c r="F26" s="244"/>
      <c r="G26" s="245"/>
    </row>
    <row r="27" spans="1:12" x14ac:dyDescent="0.25">
      <c r="A27" s="246" t="s">
        <v>106</v>
      </c>
      <c r="B27" s="247"/>
      <c r="C27" s="247"/>
      <c r="D27" s="247"/>
      <c r="E27" s="247"/>
      <c r="F27" s="247"/>
      <c r="G27" s="248"/>
    </row>
  </sheetData>
  <sheetProtection password="98EC" sheet="1" objects="1" scenarios="1"/>
  <hyperlinks>
    <hyperlink ref="J6" r:id="rId1"/>
    <hyperlink ref="J2"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000"/>
  <sheetViews>
    <sheetView topLeftCell="C4" workbookViewId="0">
      <selection activeCell="C7" sqref="C7:F7"/>
    </sheetView>
  </sheetViews>
  <sheetFormatPr defaultColWidth="15.140625" defaultRowHeight="15" x14ac:dyDescent="0.25"/>
  <cols>
    <col min="1" max="1" width="15.140625" style="150"/>
    <col min="2" max="2" width="12.5703125" style="150" customWidth="1"/>
    <col min="3" max="4" width="15.5703125" style="150" customWidth="1"/>
    <col min="5" max="5" width="14.5703125" style="150" customWidth="1"/>
    <col min="6" max="6" width="12.7109375" style="150" customWidth="1"/>
    <col min="7" max="7" width="10.140625" style="150" bestFit="1" customWidth="1"/>
    <col min="8" max="8" width="15.42578125" style="150" customWidth="1"/>
    <col min="9" max="9" width="9.28515625" style="150" customWidth="1"/>
    <col min="10" max="10" width="9.5703125" style="150" customWidth="1"/>
    <col min="11" max="11" width="11.85546875" style="150" customWidth="1"/>
    <col min="12" max="12" width="12.28515625" style="150" customWidth="1"/>
    <col min="13" max="13" width="9.85546875" style="150" customWidth="1"/>
    <col min="14" max="14" width="11.7109375" style="150" customWidth="1"/>
    <col min="15" max="15" width="10.5703125" style="150" customWidth="1"/>
    <col min="16" max="16" width="8" style="150" customWidth="1"/>
    <col min="17" max="17" width="8" style="150" hidden="1" customWidth="1"/>
    <col min="18" max="18" width="13.42578125" style="150" hidden="1" customWidth="1"/>
    <col min="19" max="20" width="10.140625" style="150" hidden="1" customWidth="1"/>
    <col min="21" max="22" width="8" style="150" hidden="1" customWidth="1"/>
    <col min="23" max="23" width="13.42578125" style="150" hidden="1" customWidth="1"/>
    <col min="24" max="24" width="13.28515625" style="150" hidden="1" customWidth="1"/>
    <col min="25" max="25" width="10.140625" style="150" hidden="1" customWidth="1"/>
    <col min="26" max="27" width="8" style="150" hidden="1" customWidth="1"/>
    <col min="28" max="28" width="13.42578125" style="150" hidden="1" customWidth="1"/>
    <col min="29" max="31" width="8" style="150" hidden="1" customWidth="1"/>
    <col min="32" max="32" width="14.7109375" style="150" hidden="1" customWidth="1"/>
    <col min="33" max="33" width="15.140625" style="150" customWidth="1"/>
    <col min="34" max="38" width="15.140625" style="150" hidden="1" customWidth="1"/>
    <col min="39" max="39" width="10.42578125" style="150" hidden="1" customWidth="1"/>
    <col min="40" max="40" width="15.140625" style="150" hidden="1" customWidth="1"/>
    <col min="41" max="41" width="8.42578125" style="150" hidden="1" customWidth="1"/>
    <col min="42" max="42" width="10.7109375" style="150" hidden="1" customWidth="1"/>
    <col min="43" max="97" width="0" style="150" hidden="1" customWidth="1"/>
    <col min="98" max="16384" width="15.140625" style="150"/>
  </cols>
  <sheetData>
    <row r="1" spans="1:62" x14ac:dyDescent="0.25">
      <c r="A1" s="249" t="s">
        <v>107</v>
      </c>
      <c r="B1" s="249"/>
      <c r="C1" s="249"/>
      <c r="D1" s="249"/>
      <c r="E1" s="250"/>
      <c r="F1" s="251"/>
      <c r="H1" s="188" t="s">
        <v>68</v>
      </c>
      <c r="I1" s="189"/>
      <c r="J1" s="229"/>
      <c r="AX1" s="158" t="e">
        <f>#REF!</f>
        <v>#REF!</v>
      </c>
      <c r="AY1" s="158" t="e">
        <f>#REF!</f>
        <v>#REF!</v>
      </c>
      <c r="AZ1" s="252" t="e">
        <f>#REF!</f>
        <v>#REF!</v>
      </c>
      <c r="BA1" s="252" t="e">
        <f>#REF!</f>
        <v>#REF!</v>
      </c>
    </row>
    <row r="2" spans="1:62" ht="15.75" thickBot="1" x14ac:dyDescent="0.3">
      <c r="C2" s="1"/>
      <c r="D2" s="1"/>
      <c r="E2" s="1"/>
      <c r="F2" s="1"/>
      <c r="H2" s="230" t="s">
        <v>63</v>
      </c>
      <c r="I2" s="193"/>
      <c r="J2" s="194"/>
    </row>
    <row r="3" spans="1:62" x14ac:dyDescent="0.25">
      <c r="C3" s="253" t="s">
        <v>46</v>
      </c>
      <c r="D3" s="254"/>
      <c r="E3" s="254"/>
      <c r="F3" s="255"/>
      <c r="AO3" s="10" t="s">
        <v>24</v>
      </c>
    </row>
    <row r="4" spans="1:62" ht="15.75" thickBot="1" x14ac:dyDescent="0.3">
      <c r="C4" s="256" t="s">
        <v>47</v>
      </c>
      <c r="D4" s="257"/>
      <c r="E4" s="258"/>
      <c r="F4" s="259"/>
    </row>
    <row r="5" spans="1:62" ht="15.75" thickBot="1" x14ac:dyDescent="0.3">
      <c r="C5" s="1"/>
      <c r="D5" s="1"/>
      <c r="E5" s="1"/>
      <c r="F5" s="1"/>
      <c r="K5" s="163" t="s">
        <v>108</v>
      </c>
      <c r="L5" s="163"/>
      <c r="M5" s="260"/>
      <c r="AH5" s="261"/>
      <c r="AI5" s="261"/>
      <c r="AJ5" s="261"/>
      <c r="AK5" s="261"/>
      <c r="AL5" s="261"/>
      <c r="AM5" s="261"/>
      <c r="AN5" s="261"/>
    </row>
    <row r="6" spans="1:62" ht="15.75" thickBot="1" x14ac:dyDescent="0.3">
      <c r="A6" s="262" t="s">
        <v>74</v>
      </c>
      <c r="C6" s="263" t="s">
        <v>9</v>
      </c>
      <c r="D6" s="264" t="s">
        <v>10</v>
      </c>
      <c r="E6" s="264" t="s">
        <v>41</v>
      </c>
      <c r="F6" s="265" t="s">
        <v>11</v>
      </c>
      <c r="H6" s="266" t="s">
        <v>44</v>
      </c>
      <c r="I6" s="267"/>
      <c r="K6" s="188" t="s">
        <v>88</v>
      </c>
      <c r="L6" s="189"/>
      <c r="M6" s="229"/>
      <c r="AH6" s="21">
        <f>C7</f>
        <v>41583</v>
      </c>
      <c r="AI6" s="199"/>
      <c r="AJ6" s="199"/>
      <c r="AK6" s="199"/>
      <c r="AL6" s="199"/>
      <c r="AM6" s="199"/>
      <c r="AN6" s="199"/>
      <c r="AT6" s="158"/>
    </row>
    <row r="7" spans="1:62" ht="15.75" thickBot="1" x14ac:dyDescent="0.3">
      <c r="A7" s="268" t="s">
        <v>109</v>
      </c>
      <c r="C7" s="269">
        <v>41583</v>
      </c>
      <c r="D7" s="270">
        <v>125000</v>
      </c>
      <c r="E7" s="271">
        <v>8.75</v>
      </c>
      <c r="F7" s="272">
        <v>43409</v>
      </c>
      <c r="H7" s="273" t="s">
        <v>45</v>
      </c>
      <c r="I7" s="274"/>
      <c r="K7" s="190" t="s">
        <v>59</v>
      </c>
      <c r="L7" s="191"/>
      <c r="M7" s="192"/>
      <c r="AH7" s="21">
        <f>EOMONTH(AH6,0)</f>
        <v>41608</v>
      </c>
      <c r="AI7" s="22">
        <f>YEAR(AH7)</f>
        <v>2013</v>
      </c>
      <c r="AJ7" s="22">
        <f>MONTH(AH7)</f>
        <v>11</v>
      </c>
      <c r="AK7" s="22">
        <f>IF(AJ7&lt;4,(AI7),(AI7)+1)</f>
        <v>2014</v>
      </c>
      <c r="AL7" s="22">
        <v>1</v>
      </c>
      <c r="AM7" s="22">
        <v>4</v>
      </c>
      <c r="AN7" s="21">
        <f>DATE(AK7,AM7,AL7)</f>
        <v>41730</v>
      </c>
    </row>
    <row r="8" spans="1:62" x14ac:dyDescent="0.25">
      <c r="A8" s="163" t="s">
        <v>76</v>
      </c>
      <c r="C8" s="2"/>
      <c r="E8" s="1"/>
      <c r="K8" s="230" t="s">
        <v>67</v>
      </c>
      <c r="L8" s="193"/>
      <c r="M8" s="194"/>
      <c r="AH8" s="22"/>
      <c r="AI8" s="22"/>
      <c r="AJ8" s="22"/>
      <c r="AK8" s="21">
        <f>AN7</f>
        <v>41730</v>
      </c>
      <c r="AL8" s="22"/>
      <c r="AM8" s="22"/>
      <c r="AN8" s="21">
        <f>DATE(YEAR(AK8)+1,MONTH(AK8),DAY(AK8))</f>
        <v>42095</v>
      </c>
      <c r="AR8" s="158">
        <f>CM24</f>
        <v>43409</v>
      </c>
      <c r="AT8" s="150">
        <f>MONTH(AR8)</f>
        <v>11</v>
      </c>
      <c r="AU8" s="150">
        <f>YEAR(AR8)</f>
        <v>2018</v>
      </c>
      <c r="AV8" s="150">
        <f>IF(AT8&lt;4,AU8-1,AU8)</f>
        <v>2018</v>
      </c>
      <c r="AW8" s="158">
        <f>DATE(AV8,4,1)</f>
        <v>43191</v>
      </c>
    </row>
    <row r="9" spans="1:62" ht="15.75" thickBot="1" x14ac:dyDescent="0.3">
      <c r="A9" s="218" t="s">
        <v>110</v>
      </c>
      <c r="B9" s="161"/>
      <c r="C9" s="275"/>
      <c r="D9" s="276" t="s">
        <v>111</v>
      </c>
      <c r="E9" s="163"/>
      <c r="F9" s="163"/>
      <c r="G9" s="163"/>
      <c r="H9" s="24" t="s">
        <v>112</v>
      </c>
      <c r="I9" s="277"/>
      <c r="J9" s="278"/>
      <c r="K9" s="279"/>
      <c r="L9" s="279"/>
      <c r="M9" s="279"/>
      <c r="N9" s="280"/>
      <c r="O9" s="280"/>
      <c r="P9" s="280"/>
      <c r="Q9" s="280"/>
      <c r="R9" s="280"/>
      <c r="S9" s="280"/>
      <c r="T9" s="280"/>
      <c r="U9" s="280"/>
      <c r="V9" s="280"/>
      <c r="W9" s="280"/>
      <c r="X9" s="280"/>
      <c r="Y9" s="280"/>
      <c r="Z9" s="280"/>
      <c r="AA9" s="280"/>
      <c r="AB9" s="280"/>
      <c r="AC9" s="280"/>
      <c r="AD9" s="280"/>
      <c r="AE9" s="280"/>
      <c r="AF9" s="280"/>
      <c r="AG9" s="281"/>
      <c r="AH9" s="281"/>
      <c r="AI9" s="281"/>
      <c r="AJ9" s="281"/>
      <c r="AK9" s="282">
        <f t="shared" ref="AK9:AK14" si="0">AN8</f>
        <v>42095</v>
      </c>
      <c r="AL9" s="281"/>
      <c r="AM9" s="281"/>
      <c r="AN9" s="282">
        <f t="shared" ref="AN9:AN14" si="1">DATE(YEAR(AK9)+1,MONTH(AK9),DAY(AK9))</f>
        <v>42461</v>
      </c>
      <c r="AO9" s="282"/>
      <c r="AP9" s="282"/>
      <c r="AQ9" s="283"/>
    </row>
    <row r="10" spans="1:62" ht="15.75" thickBot="1" x14ac:dyDescent="0.3">
      <c r="A10" s="218" t="s">
        <v>113</v>
      </c>
      <c r="B10" s="161"/>
      <c r="C10" s="284"/>
      <c r="D10" s="250" t="s">
        <v>43</v>
      </c>
      <c r="E10" s="285"/>
      <c r="F10" s="286">
        <f>K26</f>
        <v>192692.80547778323</v>
      </c>
      <c r="G10" s="287" t="s">
        <v>12</v>
      </c>
      <c r="H10" s="288" t="s">
        <v>114</v>
      </c>
      <c r="I10" s="289"/>
      <c r="J10" s="290"/>
      <c r="K10" s="289"/>
      <c r="L10" s="291"/>
      <c r="M10" s="292" t="s">
        <v>29</v>
      </c>
      <c r="N10" s="292"/>
      <c r="O10" s="293">
        <f>F7</f>
        <v>43409</v>
      </c>
      <c r="P10" s="292"/>
      <c r="Q10" s="292"/>
      <c r="R10" s="292"/>
      <c r="S10" s="292"/>
      <c r="T10" s="292"/>
      <c r="U10" s="292"/>
      <c r="V10" s="292"/>
      <c r="W10" s="292"/>
      <c r="X10" s="292"/>
      <c r="Y10" s="292"/>
      <c r="Z10" s="292"/>
      <c r="AA10" s="292"/>
      <c r="AB10" s="292"/>
      <c r="AC10" s="292"/>
      <c r="AD10" s="292"/>
      <c r="AE10" s="292"/>
      <c r="AF10" s="292"/>
      <c r="AG10" s="294">
        <f>AG16</f>
        <v>192692.80547778323</v>
      </c>
      <c r="AK10" s="158">
        <f t="shared" si="0"/>
        <v>42461</v>
      </c>
      <c r="AL10" s="158">
        <f>AN14</f>
        <v>44287</v>
      </c>
      <c r="AN10" s="158">
        <f t="shared" si="1"/>
        <v>42826</v>
      </c>
      <c r="AO10" s="158">
        <f>DATE(YEAR(AL10)+1,MONTH(AL10),DAY(AL10))</f>
        <v>44652</v>
      </c>
      <c r="AP10" s="158"/>
      <c r="AQ10" s="158"/>
    </row>
    <row r="11" spans="1:62" ht="15.75" thickBot="1" x14ac:dyDescent="0.3">
      <c r="A11" s="218" t="s">
        <v>115</v>
      </c>
      <c r="B11" s="161"/>
      <c r="C11" s="284"/>
      <c r="D11" s="295" t="s">
        <v>13</v>
      </c>
      <c r="E11" s="296"/>
      <c r="F11" s="297"/>
      <c r="G11" s="64"/>
      <c r="H11" s="64"/>
      <c r="I11" s="64"/>
      <c r="J11" s="69"/>
      <c r="K11" s="64"/>
      <c r="AK11" s="158">
        <f t="shared" si="0"/>
        <v>42826</v>
      </c>
      <c r="AL11" s="158">
        <f>AO10</f>
        <v>44652</v>
      </c>
      <c r="AN11" s="158">
        <f t="shared" si="1"/>
        <v>43191</v>
      </c>
      <c r="AO11" s="158">
        <f>DATE(YEAR(AL11)+1,MONTH(AL11),DAY(AL11))</f>
        <v>45017</v>
      </c>
      <c r="AP11" s="158"/>
      <c r="AQ11" s="158"/>
    </row>
    <row r="12" spans="1:62" ht="15.75" thickBot="1" x14ac:dyDescent="0.3">
      <c r="A12" s="218" t="s">
        <v>116</v>
      </c>
      <c r="B12" s="161"/>
      <c r="C12" s="284"/>
      <c r="D12" s="2"/>
      <c r="E12" s="2"/>
      <c r="F12" s="2"/>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H12" s="225">
        <f>CS24</f>
        <v>192719.46302338259</v>
      </c>
      <c r="AK12" s="158">
        <f t="shared" si="0"/>
        <v>43191</v>
      </c>
      <c r="AL12" s="298">
        <f>AO11</f>
        <v>45017</v>
      </c>
      <c r="AN12" s="158">
        <f t="shared" si="1"/>
        <v>43556</v>
      </c>
      <c r="AO12" s="298">
        <f>DATE(YEAR(AL12)+1,MONTH(AL12),DAY(AL12))</f>
        <v>45383</v>
      </c>
      <c r="AP12" s="158"/>
      <c r="AQ12" s="158"/>
    </row>
    <row r="13" spans="1:62" x14ac:dyDescent="0.25">
      <c r="A13" s="218" t="s">
        <v>117</v>
      </c>
      <c r="B13" s="161"/>
      <c r="C13" s="25" t="s">
        <v>1</v>
      </c>
      <c r="D13" s="3" t="s">
        <v>20</v>
      </c>
      <c r="E13" s="23" t="s">
        <v>42</v>
      </c>
      <c r="F13" s="2"/>
      <c r="G13" s="76" t="s">
        <v>1</v>
      </c>
      <c r="H13" s="77" t="s">
        <v>2</v>
      </c>
      <c r="I13" s="78" t="s">
        <v>3</v>
      </c>
      <c r="J13" s="79" t="s">
        <v>4</v>
      </c>
      <c r="K13" s="80" t="s">
        <v>27</v>
      </c>
      <c r="L13" s="27" t="s">
        <v>30</v>
      </c>
      <c r="M13" s="28" t="s">
        <v>32</v>
      </c>
      <c r="N13" s="28" t="s">
        <v>34</v>
      </c>
      <c r="O13" s="28" t="s">
        <v>35</v>
      </c>
      <c r="P13" s="28" t="s">
        <v>36</v>
      </c>
      <c r="Q13" s="81"/>
      <c r="R13" s="81"/>
      <c r="S13" s="81"/>
      <c r="T13" s="81"/>
      <c r="U13" s="81"/>
      <c r="V13" s="81"/>
      <c r="W13" s="81"/>
      <c r="X13" s="81"/>
      <c r="Y13" s="81"/>
      <c r="Z13" s="81"/>
      <c r="AA13" s="81"/>
      <c r="AB13" s="81"/>
      <c r="AC13" s="81"/>
      <c r="AD13" s="81"/>
      <c r="AE13" s="81"/>
      <c r="AF13" s="81"/>
      <c r="AG13" s="29" t="s">
        <v>33</v>
      </c>
      <c r="AH13" s="225">
        <f>F10</f>
        <v>192692.80547778323</v>
      </c>
      <c r="AK13" s="158">
        <f t="shared" si="0"/>
        <v>43556</v>
      </c>
      <c r="AL13" s="158">
        <f>AO12</f>
        <v>45383</v>
      </c>
      <c r="AM13" s="150">
        <f>DATE(YEAR(AK15)+1,MONTH(AK15),DAY(AK15))</f>
        <v>374</v>
      </c>
      <c r="AN13" s="158">
        <f t="shared" si="1"/>
        <v>43922</v>
      </c>
      <c r="AO13" s="158"/>
      <c r="AP13" s="158"/>
      <c r="AQ13" s="158"/>
    </row>
    <row r="14" spans="1:62" x14ac:dyDescent="0.25">
      <c r="A14" s="218" t="s">
        <v>118</v>
      </c>
      <c r="B14" s="161"/>
      <c r="C14" s="82" t="s">
        <v>5</v>
      </c>
      <c r="D14" s="83" t="s">
        <v>6</v>
      </c>
      <c r="E14" s="26" t="s">
        <v>16</v>
      </c>
      <c r="F14" s="2"/>
      <c r="G14" s="84" t="s">
        <v>7</v>
      </c>
      <c r="H14" s="85" t="s">
        <v>26</v>
      </c>
      <c r="I14" s="86"/>
      <c r="J14" s="85" t="s">
        <v>0</v>
      </c>
      <c r="K14" s="87" t="s">
        <v>119</v>
      </c>
      <c r="L14" s="30" t="s">
        <v>31</v>
      </c>
      <c r="M14" s="31" t="s">
        <v>33</v>
      </c>
      <c r="N14" s="31" t="s">
        <v>10</v>
      </c>
      <c r="O14" s="88"/>
      <c r="P14" s="31" t="s">
        <v>37</v>
      </c>
      <c r="Q14" s="81"/>
      <c r="R14" s="81"/>
      <c r="S14" s="81"/>
      <c r="T14" s="81"/>
      <c r="U14" s="81"/>
      <c r="V14" s="81"/>
      <c r="W14" s="81"/>
      <c r="X14" s="81"/>
      <c r="Y14" s="81"/>
      <c r="Z14" s="81"/>
      <c r="AA14" s="81"/>
      <c r="AB14" s="81"/>
      <c r="AC14" s="81"/>
      <c r="AD14" s="81"/>
      <c r="AE14" s="81"/>
      <c r="AF14" s="81"/>
      <c r="AG14" s="32" t="s">
        <v>119</v>
      </c>
      <c r="AH14" s="225"/>
      <c r="AK14" s="158">
        <f t="shared" si="0"/>
        <v>43922</v>
      </c>
      <c r="AN14" s="158">
        <f t="shared" si="1"/>
        <v>44287</v>
      </c>
      <c r="AO14" s="158"/>
      <c r="AP14" s="158"/>
      <c r="AQ14" s="158"/>
    </row>
    <row r="15" spans="1:62" x14ac:dyDescent="0.25">
      <c r="A15" s="218" t="s">
        <v>120</v>
      </c>
      <c r="B15" s="161"/>
      <c r="C15" s="299">
        <f t="shared" ref="C15:C25" si="2">CH17</f>
        <v>41583</v>
      </c>
      <c r="D15" s="300">
        <f>AI15</f>
        <v>41729</v>
      </c>
      <c r="E15" s="301">
        <f>AJ15</f>
        <v>125000</v>
      </c>
      <c r="F15" s="302"/>
      <c r="G15" s="301">
        <f>AL15</f>
        <v>4485.4856826823234</v>
      </c>
      <c r="H15" s="301">
        <f>AM15</f>
        <v>129485.48568268232</v>
      </c>
      <c r="I15" s="303">
        <v>0</v>
      </c>
      <c r="J15" s="301">
        <f>AO15</f>
        <v>0</v>
      </c>
      <c r="K15" s="301">
        <f>AP15</f>
        <v>129485.48568268232</v>
      </c>
      <c r="L15" s="304" t="s">
        <v>38</v>
      </c>
      <c r="M15" s="305"/>
      <c r="N15" s="305"/>
      <c r="O15" s="306"/>
      <c r="P15" s="305"/>
      <c r="Q15" s="305"/>
      <c r="R15" s="305"/>
      <c r="S15" s="305"/>
      <c r="T15" s="305"/>
      <c r="U15" s="305"/>
      <c r="V15" s="305"/>
      <c r="W15" s="305"/>
      <c r="X15" s="305"/>
      <c r="Y15" s="305"/>
      <c r="Z15" s="305"/>
      <c r="AA15" s="305"/>
      <c r="AB15" s="305"/>
      <c r="AC15" s="305"/>
      <c r="AD15" s="305"/>
      <c r="AE15" s="305"/>
      <c r="AF15" s="305"/>
      <c r="AG15" s="305"/>
      <c r="AI15" s="158">
        <f t="shared" ref="AI15:AI25" si="3">IF(BC15&gt;=CG17,"",BC15)</f>
        <v>41729</v>
      </c>
      <c r="AJ15" s="225">
        <f t="shared" ref="AJ15:AJ25" si="4">IF(BB15&gt;=CG17,"",BD15)</f>
        <v>125000</v>
      </c>
      <c r="AK15" s="150">
        <f t="shared" ref="AK15:AK25" si="5">IF(BB15&gt;=CG17,"",BE15)</f>
        <v>8.75</v>
      </c>
      <c r="AL15" s="225">
        <f t="shared" ref="AL15:AL25" si="6">IF(BB15&gt;=CG17,"",BF15)</f>
        <v>4485.4856826823234</v>
      </c>
      <c r="AM15" s="225">
        <f t="shared" ref="AM15:AM25" si="7">IF(BB15&gt;=CG17,"",BG15)</f>
        <v>129485.48568268232</v>
      </c>
      <c r="AN15" s="150">
        <f>I15</f>
        <v>0</v>
      </c>
      <c r="AO15" s="225">
        <f t="shared" ref="AO15:AO25" si="8">IF(BB15&gt;=CG17,"",BI15)</f>
        <v>0</v>
      </c>
      <c r="AP15" s="225">
        <f t="shared" ref="AP15:AP25" si="9">IF(BB15&gt;=CG17,"",BJ15)</f>
        <v>129485.48568268232</v>
      </c>
      <c r="AQ15" s="158"/>
      <c r="AR15" s="158">
        <f>AW8</f>
        <v>43191</v>
      </c>
      <c r="AS15" s="95">
        <f>AN7</f>
        <v>41730</v>
      </c>
      <c r="AT15" s="150" t="str">
        <f t="shared" ref="AT15:AT25" si="10">IF(BB15=AR15,BD15,"")</f>
        <v/>
      </c>
      <c r="BB15" s="96">
        <f>C7</f>
        <v>41583</v>
      </c>
      <c r="BC15" s="154">
        <f t="shared" ref="BC15:BC25" si="11">AS15-1</f>
        <v>41729</v>
      </c>
      <c r="BD15" s="97">
        <f>D7</f>
        <v>125000</v>
      </c>
      <c r="BE15" s="98">
        <f>E7</f>
        <v>8.75</v>
      </c>
      <c r="BF15" s="99">
        <f t="shared" ref="BF15:BF25" si="12">BG15-BD15</f>
        <v>4485.4856826823234</v>
      </c>
      <c r="BG15" s="99">
        <f t="shared" ref="BG15:BG25" si="13">CF17</f>
        <v>129485.48568268232</v>
      </c>
      <c r="BH15" s="307">
        <f>I15</f>
        <v>0</v>
      </c>
      <c r="BI15" s="100">
        <f t="shared" ref="BI15:BI25" si="14">ROUNDUP(BF15*BH15/100,0)</f>
        <v>0</v>
      </c>
      <c r="BJ15" s="99">
        <f t="shared" ref="BJ15:BJ25" si="15">BG15-BI15</f>
        <v>129485.48568268232</v>
      </c>
    </row>
    <row r="16" spans="1:62" x14ac:dyDescent="0.25">
      <c r="A16" s="218" t="s">
        <v>121</v>
      </c>
      <c r="B16" s="161"/>
      <c r="C16" s="299">
        <f t="shared" si="2"/>
        <v>41730</v>
      </c>
      <c r="D16" s="300">
        <f t="shared" ref="D16:E25" si="16">AI16</f>
        <v>42094</v>
      </c>
      <c r="E16" s="301">
        <f t="shared" si="16"/>
        <v>129485.48568268232</v>
      </c>
      <c r="F16" s="302"/>
      <c r="G16" s="301">
        <f t="shared" ref="G16:H25" si="17">AL16</f>
        <v>11707.196187578098</v>
      </c>
      <c r="H16" s="301">
        <f t="shared" si="17"/>
        <v>141192.68187026042</v>
      </c>
      <c r="I16" s="303">
        <v>0</v>
      </c>
      <c r="J16" s="301">
        <f t="shared" ref="J16:K25" si="18">AO16</f>
        <v>0</v>
      </c>
      <c r="K16" s="301">
        <f t="shared" si="18"/>
        <v>141192.68187026042</v>
      </c>
      <c r="L16" s="308">
        <f>CJ24</f>
        <v>43191</v>
      </c>
      <c r="M16" s="301">
        <f>CK24</f>
        <v>183056.6370149194</v>
      </c>
      <c r="N16" s="301">
        <f>CN24</f>
        <v>9662.8260084631911</v>
      </c>
      <c r="O16" s="303">
        <v>0</v>
      </c>
      <c r="P16" s="301">
        <f>CR24</f>
        <v>0</v>
      </c>
      <c r="Q16" s="305"/>
      <c r="R16" s="305"/>
      <c r="S16" s="305"/>
      <c r="T16" s="305"/>
      <c r="U16" s="305"/>
      <c r="V16" s="305"/>
      <c r="W16" s="305"/>
      <c r="X16" s="305"/>
      <c r="Y16" s="305"/>
      <c r="Z16" s="305"/>
      <c r="AA16" s="305"/>
      <c r="AB16" s="305"/>
      <c r="AC16" s="305"/>
      <c r="AD16" s="305"/>
      <c r="AE16" s="305"/>
      <c r="AF16" s="305"/>
      <c r="AG16" s="301">
        <f>AH16</f>
        <v>192692.80547778323</v>
      </c>
      <c r="AH16" s="225">
        <f>MIN(AH12,AH13)</f>
        <v>192692.80547778323</v>
      </c>
      <c r="AI16" s="158">
        <f t="shared" si="3"/>
        <v>42094</v>
      </c>
      <c r="AJ16" s="225">
        <f t="shared" si="4"/>
        <v>129485.48568268232</v>
      </c>
      <c r="AK16" s="150">
        <f t="shared" si="5"/>
        <v>8.75</v>
      </c>
      <c r="AL16" s="225">
        <f t="shared" si="6"/>
        <v>11707.196187578098</v>
      </c>
      <c r="AM16" s="225">
        <f t="shared" si="7"/>
        <v>141192.68187026042</v>
      </c>
      <c r="AN16" s="150">
        <f t="shared" ref="AN16:AN27" si="19">I16</f>
        <v>0</v>
      </c>
      <c r="AO16" s="225">
        <f t="shared" si="8"/>
        <v>0</v>
      </c>
      <c r="AP16" s="225">
        <f t="shared" si="9"/>
        <v>141192.68187026042</v>
      </c>
      <c r="AQ16" s="158"/>
      <c r="AR16" s="158">
        <f>AR15</f>
        <v>43191</v>
      </c>
      <c r="AS16" s="102">
        <f t="shared" ref="AS16:AS21" si="20">AK9</f>
        <v>42095</v>
      </c>
      <c r="AT16" s="150" t="str">
        <f t="shared" si="10"/>
        <v/>
      </c>
      <c r="BB16" s="96">
        <f t="shared" ref="BB16:BB25" si="21">AS15</f>
        <v>41730</v>
      </c>
      <c r="BC16" s="154">
        <f t="shared" si="11"/>
        <v>42094</v>
      </c>
      <c r="BD16" s="97">
        <f t="shared" ref="BD16:BD25" si="22">BJ15</f>
        <v>129485.48568268232</v>
      </c>
      <c r="BE16" s="98">
        <f>BE15</f>
        <v>8.75</v>
      </c>
      <c r="BF16" s="99">
        <f t="shared" si="12"/>
        <v>11707.196187578098</v>
      </c>
      <c r="BG16" s="99">
        <f t="shared" si="13"/>
        <v>141192.68187026042</v>
      </c>
      <c r="BH16" s="307">
        <f t="shared" ref="BH16:BH25" si="23">I16</f>
        <v>0</v>
      </c>
      <c r="BI16" s="100">
        <f t="shared" si="14"/>
        <v>0</v>
      </c>
      <c r="BJ16" s="103">
        <f t="shared" si="15"/>
        <v>141192.68187026042</v>
      </c>
    </row>
    <row r="17" spans="1:114" ht="21.75" customHeight="1" x14ac:dyDescent="0.25">
      <c r="A17" s="218" t="s">
        <v>122</v>
      </c>
      <c r="B17" s="161"/>
      <c r="C17" s="299">
        <f t="shared" si="2"/>
        <v>42095</v>
      </c>
      <c r="D17" s="300">
        <f t="shared" si="16"/>
        <v>42460</v>
      </c>
      <c r="E17" s="301">
        <f t="shared" si="16"/>
        <v>141192.68187026042</v>
      </c>
      <c r="F17" s="302"/>
      <c r="G17" s="301">
        <f t="shared" si="17"/>
        <v>12765.681174152734</v>
      </c>
      <c r="H17" s="301">
        <f t="shared" si="17"/>
        <v>153958.36304441316</v>
      </c>
      <c r="I17" s="303">
        <v>0</v>
      </c>
      <c r="J17" s="301">
        <f t="shared" si="18"/>
        <v>0</v>
      </c>
      <c r="K17" s="301">
        <f t="shared" si="18"/>
        <v>153958.36304441316</v>
      </c>
      <c r="L17" s="20"/>
      <c r="AI17" s="158">
        <f t="shared" si="3"/>
        <v>42460</v>
      </c>
      <c r="AJ17" s="225">
        <f t="shared" si="4"/>
        <v>141192.68187026042</v>
      </c>
      <c r="AK17" s="150">
        <f t="shared" si="5"/>
        <v>8.75</v>
      </c>
      <c r="AL17" s="225">
        <f t="shared" si="6"/>
        <v>12765.681174152734</v>
      </c>
      <c r="AM17" s="225">
        <f t="shared" si="7"/>
        <v>153958.36304441316</v>
      </c>
      <c r="AN17" s="150">
        <f t="shared" si="19"/>
        <v>0</v>
      </c>
      <c r="AO17" s="225">
        <f t="shared" si="8"/>
        <v>0</v>
      </c>
      <c r="AP17" s="225">
        <f t="shared" si="9"/>
        <v>153958.36304441316</v>
      </c>
      <c r="AQ17" s="298"/>
      <c r="AR17" s="298">
        <f t="shared" ref="AR17:AR25" si="24">AR16</f>
        <v>43191</v>
      </c>
      <c r="AS17" s="104">
        <f t="shared" si="20"/>
        <v>42461</v>
      </c>
      <c r="AT17" s="199" t="str">
        <f t="shared" si="10"/>
        <v/>
      </c>
      <c r="AU17" s="199"/>
      <c r="AV17" s="199"/>
      <c r="AW17" s="199"/>
      <c r="AX17" s="199"/>
      <c r="BB17" s="96">
        <f t="shared" si="21"/>
        <v>42095</v>
      </c>
      <c r="BC17" s="154">
        <f t="shared" si="11"/>
        <v>42460</v>
      </c>
      <c r="BD17" s="97">
        <f t="shared" si="22"/>
        <v>141192.68187026042</v>
      </c>
      <c r="BE17" s="98">
        <f t="shared" ref="BE17:BE25" si="25">BE16</f>
        <v>8.75</v>
      </c>
      <c r="BF17" s="99">
        <f t="shared" si="12"/>
        <v>12765.681174152734</v>
      </c>
      <c r="BG17" s="99">
        <f t="shared" si="13"/>
        <v>153958.36304441316</v>
      </c>
      <c r="BH17" s="307">
        <f t="shared" si="23"/>
        <v>0</v>
      </c>
      <c r="BI17" s="105">
        <f t="shared" si="14"/>
        <v>0</v>
      </c>
      <c r="BJ17" s="106">
        <f t="shared" si="15"/>
        <v>153958.36304441316</v>
      </c>
      <c r="BM17" s="64">
        <f t="shared" ref="BM17:BM27" si="26">BE15</f>
        <v>8.75</v>
      </c>
      <c r="BN17" s="64">
        <f t="shared" ref="BN17:BN27" si="27">(400+BM17)/400</f>
        <v>1.0218750000000001</v>
      </c>
      <c r="BO17" s="64">
        <f t="shared" ref="BO17:BO27" si="28">BN17^4</f>
        <v>1.0904131928443912</v>
      </c>
      <c r="BP17" s="64">
        <f t="shared" ref="BP17:BP25" si="29">1/365</f>
        <v>2.7397260273972603E-3</v>
      </c>
      <c r="BQ17" s="64">
        <f t="shared" ref="BQ17:BQ27" si="30">BO17^BP17</f>
        <v>1.0002371697652723</v>
      </c>
      <c r="BR17" s="107">
        <f t="shared" ref="BR17:BR27" si="31">BD15</f>
        <v>125000</v>
      </c>
      <c r="BS17" s="108">
        <f t="shared" ref="BS17:BS27" si="32">BB15</f>
        <v>41583</v>
      </c>
      <c r="BT17" s="108">
        <f t="shared" ref="BT17:BT27" si="33">AS15</f>
        <v>41730</v>
      </c>
      <c r="BU17" s="108">
        <f t="shared" ref="BU17:BU27" si="34">BT17-BS17</f>
        <v>147</v>
      </c>
      <c r="BV17" s="64">
        <f t="shared" ref="BV17:BV27" si="35">BQ17^BU17</f>
        <v>1.035474547678322</v>
      </c>
      <c r="BW17" s="107">
        <f t="shared" ref="BW17:BW27" si="36">BR17*BV17</f>
        <v>129434.31845979026</v>
      </c>
      <c r="BX17" s="64">
        <f t="shared" ref="BX17:BX27" si="37">DATEDIF(BS17,BT17,"m")</f>
        <v>4</v>
      </c>
      <c r="BY17" s="108">
        <f t="shared" ref="BY17:BY27" si="38">DATE(YEAR(BS17),MONTH(BS17)+BX17,DAY(BS17))</f>
        <v>41703</v>
      </c>
      <c r="BZ17" s="64">
        <f t="shared" ref="BZ17:BZ27" si="39">BO17^0.0833333333333333</f>
        <v>1.0072391351333749</v>
      </c>
      <c r="CA17" s="64">
        <f t="shared" ref="CA17:CA27" si="40">BZ17^BX17</f>
        <v>1.0292724912144178</v>
      </c>
      <c r="CB17" s="107">
        <f t="shared" ref="CB17:CB27" si="41">BR17*CA17</f>
        <v>128659.06140180222</v>
      </c>
      <c r="CC17" s="108">
        <f t="shared" ref="CC17:CC27" si="42">BT17-BY17</f>
        <v>27</v>
      </c>
      <c r="CD17" s="64">
        <f t="shared" ref="CD17:CD27" si="43">BQ17</f>
        <v>1.0002371697652723</v>
      </c>
      <c r="CE17" s="64">
        <f t="shared" ref="CE17:CE27" si="44">CD17^CC17</f>
        <v>1.0064233663130744</v>
      </c>
      <c r="CF17" s="107">
        <f t="shared" ref="CF17:CF27" si="45">CB17*CE17</f>
        <v>129485.48568268232</v>
      </c>
      <c r="CG17" s="158">
        <f>CJ24</f>
        <v>43191</v>
      </c>
      <c r="CH17" s="158">
        <f t="shared" ref="CH17:CH27" si="46">IF(BB15&gt;=CG17,"",BB15)</f>
        <v>41583</v>
      </c>
      <c r="CJ17" s="1"/>
      <c r="CK17" s="1"/>
      <c r="CL17" s="309" t="s">
        <v>23</v>
      </c>
      <c r="CM17" s="310"/>
      <c r="CN17" s="311"/>
      <c r="CO17" s="289"/>
      <c r="CP17" s="289"/>
      <c r="CQ17" s="64"/>
      <c r="CR17" s="64"/>
      <c r="CS17" s="64"/>
      <c r="CT17" s="64"/>
      <c r="CU17" s="64"/>
      <c r="CV17" s="64"/>
      <c r="CW17" s="64"/>
      <c r="CX17" s="64"/>
      <c r="CY17" s="64"/>
      <c r="CZ17" s="64"/>
      <c r="DA17" s="64"/>
      <c r="DB17" s="64"/>
      <c r="DC17" s="64"/>
      <c r="DD17" s="64"/>
      <c r="DE17" s="64"/>
      <c r="DF17" s="64"/>
      <c r="DG17" s="64"/>
      <c r="DH17" s="64"/>
      <c r="DI17" s="64"/>
    </row>
    <row r="18" spans="1:114" ht="21.75" customHeight="1" thickBot="1" x14ac:dyDescent="0.3">
      <c r="A18" s="218" t="s">
        <v>123</v>
      </c>
      <c r="B18" s="161"/>
      <c r="C18" s="299">
        <f t="shared" si="2"/>
        <v>42461</v>
      </c>
      <c r="D18" s="300">
        <f t="shared" si="16"/>
        <v>42825</v>
      </c>
      <c r="E18" s="301">
        <f t="shared" si="16"/>
        <v>153958.36304441316</v>
      </c>
      <c r="F18" s="302"/>
      <c r="G18" s="301">
        <f t="shared" si="17"/>
        <v>13919.867167941411</v>
      </c>
      <c r="H18" s="301">
        <f t="shared" si="17"/>
        <v>167878.23021235457</v>
      </c>
      <c r="I18" s="303">
        <v>0</v>
      </c>
      <c r="J18" s="301">
        <f t="shared" si="18"/>
        <v>0</v>
      </c>
      <c r="K18" s="301">
        <f t="shared" si="18"/>
        <v>167878.23021235457</v>
      </c>
      <c r="L18" s="64"/>
      <c r="AI18" s="158">
        <f t="shared" si="3"/>
        <v>42825</v>
      </c>
      <c r="AJ18" s="225">
        <f t="shared" si="4"/>
        <v>153958.36304441316</v>
      </c>
      <c r="AK18" s="150">
        <f t="shared" si="5"/>
        <v>8.75</v>
      </c>
      <c r="AL18" s="225">
        <f t="shared" si="6"/>
        <v>13919.867167941411</v>
      </c>
      <c r="AM18" s="225">
        <f t="shared" si="7"/>
        <v>167878.23021235457</v>
      </c>
      <c r="AN18" s="150">
        <f t="shared" si="19"/>
        <v>0</v>
      </c>
      <c r="AO18" s="225">
        <f t="shared" si="8"/>
        <v>0</v>
      </c>
      <c r="AP18" s="225">
        <f t="shared" si="9"/>
        <v>167878.23021235457</v>
      </c>
      <c r="AR18" s="158">
        <f t="shared" si="24"/>
        <v>43191</v>
      </c>
      <c r="AS18" s="112">
        <f t="shared" si="20"/>
        <v>42826</v>
      </c>
      <c r="AT18" s="150" t="str">
        <f t="shared" si="10"/>
        <v/>
      </c>
      <c r="BB18" s="96">
        <f t="shared" si="21"/>
        <v>42461</v>
      </c>
      <c r="BC18" s="154">
        <f t="shared" si="11"/>
        <v>42825</v>
      </c>
      <c r="BD18" s="97">
        <f t="shared" si="22"/>
        <v>153958.36304441316</v>
      </c>
      <c r="BE18" s="98">
        <f t="shared" si="25"/>
        <v>8.75</v>
      </c>
      <c r="BF18" s="99">
        <f t="shared" si="12"/>
        <v>13919.867167941411</v>
      </c>
      <c r="BG18" s="99">
        <f t="shared" si="13"/>
        <v>167878.23021235457</v>
      </c>
      <c r="BH18" s="307">
        <f t="shared" si="23"/>
        <v>0</v>
      </c>
      <c r="BI18" s="100">
        <f t="shared" si="14"/>
        <v>0</v>
      </c>
      <c r="BJ18" s="113">
        <f t="shared" si="15"/>
        <v>167878.23021235457</v>
      </c>
      <c r="BM18" s="64">
        <f t="shared" si="26"/>
        <v>8.75</v>
      </c>
      <c r="BN18" s="64">
        <f t="shared" si="27"/>
        <v>1.0218750000000001</v>
      </c>
      <c r="BO18" s="64">
        <f t="shared" si="28"/>
        <v>1.0904131928443912</v>
      </c>
      <c r="BP18" s="64">
        <f t="shared" si="29"/>
        <v>2.7397260273972603E-3</v>
      </c>
      <c r="BQ18" s="64">
        <f t="shared" si="30"/>
        <v>1.0002371697652723</v>
      </c>
      <c r="BR18" s="107">
        <f t="shared" si="31"/>
        <v>129485.48568268232</v>
      </c>
      <c r="BS18" s="108">
        <f t="shared" si="32"/>
        <v>41730</v>
      </c>
      <c r="BT18" s="108">
        <f t="shared" si="33"/>
        <v>42095</v>
      </c>
      <c r="BU18" s="108">
        <f t="shared" si="34"/>
        <v>365</v>
      </c>
      <c r="BV18" s="64">
        <f t="shared" si="35"/>
        <v>1.0904131928443872</v>
      </c>
      <c r="BW18" s="107">
        <f t="shared" si="36"/>
        <v>141192.68187025981</v>
      </c>
      <c r="BX18" s="64">
        <f t="shared" si="37"/>
        <v>12</v>
      </c>
      <c r="BY18" s="108">
        <f t="shared" si="38"/>
        <v>42095</v>
      </c>
      <c r="BZ18" s="64">
        <f t="shared" si="39"/>
        <v>1.0072391351333749</v>
      </c>
      <c r="CA18" s="64">
        <f t="shared" si="40"/>
        <v>1.0904131928443919</v>
      </c>
      <c r="CB18" s="107">
        <f t="shared" si="41"/>
        <v>141192.68187026042</v>
      </c>
      <c r="CC18" s="108">
        <f t="shared" si="42"/>
        <v>0</v>
      </c>
      <c r="CD18" s="64">
        <f t="shared" si="43"/>
        <v>1.0002371697652723</v>
      </c>
      <c r="CE18" s="64">
        <f t="shared" si="44"/>
        <v>1</v>
      </c>
      <c r="CF18" s="107">
        <f t="shared" si="45"/>
        <v>141192.68187026042</v>
      </c>
      <c r="CG18" s="158">
        <f t="shared" ref="CG18:CG27" si="47">CG17</f>
        <v>43191</v>
      </c>
      <c r="CH18" s="158">
        <f t="shared" si="46"/>
        <v>41730</v>
      </c>
      <c r="CJ18" s="1"/>
      <c r="CK18" s="1"/>
      <c r="CL18" s="356"/>
      <c r="CM18" s="357"/>
      <c r="CN18" s="357"/>
      <c r="CO18" s="357"/>
      <c r="CP18" s="357"/>
      <c r="CQ18" s="64"/>
      <c r="CR18" s="64"/>
      <c r="CS18" s="64"/>
      <c r="CT18" s="64"/>
      <c r="CU18" s="64"/>
      <c r="CV18" s="64"/>
      <c r="CW18" s="64"/>
      <c r="CX18" s="64"/>
      <c r="CY18" s="64"/>
      <c r="CZ18" s="64"/>
      <c r="DA18" s="64"/>
      <c r="DB18" s="64"/>
      <c r="DC18" s="64"/>
      <c r="DD18" s="64"/>
      <c r="DE18" s="64"/>
      <c r="DF18" s="64"/>
      <c r="DG18" s="64"/>
      <c r="DH18" s="64"/>
      <c r="DI18" s="64"/>
    </row>
    <row r="19" spans="1:114" ht="21.75" customHeight="1" thickBot="1" x14ac:dyDescent="0.3">
      <c r="A19" s="312" t="s">
        <v>77</v>
      </c>
      <c r="C19" s="299">
        <f t="shared" si="2"/>
        <v>42826</v>
      </c>
      <c r="D19" s="300">
        <f t="shared" si="16"/>
        <v>43190</v>
      </c>
      <c r="E19" s="301">
        <f t="shared" si="16"/>
        <v>167878.23021235457</v>
      </c>
      <c r="F19" s="302"/>
      <c r="G19" s="301">
        <f t="shared" si="17"/>
        <v>15178.40680256483</v>
      </c>
      <c r="H19" s="301">
        <f t="shared" si="17"/>
        <v>183056.6370149194</v>
      </c>
      <c r="I19" s="303">
        <v>0</v>
      </c>
      <c r="J19" s="301">
        <f t="shared" si="18"/>
        <v>0</v>
      </c>
      <c r="K19" s="301">
        <f t="shared" si="18"/>
        <v>183056.6370149194</v>
      </c>
      <c r="L19" s="64"/>
      <c r="AI19" s="158">
        <f t="shared" si="3"/>
        <v>43190</v>
      </c>
      <c r="AJ19" s="225">
        <f t="shared" si="4"/>
        <v>167878.23021235457</v>
      </c>
      <c r="AK19" s="150">
        <f t="shared" si="5"/>
        <v>8.75</v>
      </c>
      <c r="AL19" s="225">
        <f t="shared" si="6"/>
        <v>15178.40680256483</v>
      </c>
      <c r="AM19" s="225">
        <f t="shared" si="7"/>
        <v>183056.6370149194</v>
      </c>
      <c r="AN19" s="150">
        <f t="shared" si="19"/>
        <v>0</v>
      </c>
      <c r="AO19" s="225">
        <f t="shared" si="8"/>
        <v>0</v>
      </c>
      <c r="AP19" s="225">
        <f t="shared" si="9"/>
        <v>183056.6370149194</v>
      </c>
      <c r="AR19" s="158">
        <f t="shared" si="24"/>
        <v>43191</v>
      </c>
      <c r="AS19" s="95">
        <f t="shared" si="20"/>
        <v>43191</v>
      </c>
      <c r="AT19" s="252" t="str">
        <f t="shared" si="10"/>
        <v/>
      </c>
      <c r="BB19" s="96">
        <f t="shared" si="21"/>
        <v>42826</v>
      </c>
      <c r="BC19" s="154">
        <f t="shared" si="11"/>
        <v>43190</v>
      </c>
      <c r="BD19" s="97">
        <f t="shared" si="22"/>
        <v>167878.23021235457</v>
      </c>
      <c r="BE19" s="98">
        <f t="shared" si="25"/>
        <v>8.75</v>
      </c>
      <c r="BF19" s="99">
        <f t="shared" si="12"/>
        <v>15178.40680256483</v>
      </c>
      <c r="BG19" s="99">
        <f t="shared" si="13"/>
        <v>183056.6370149194</v>
      </c>
      <c r="BH19" s="307">
        <f t="shared" si="23"/>
        <v>0</v>
      </c>
      <c r="BI19" s="100">
        <f t="shared" si="14"/>
        <v>0</v>
      </c>
      <c r="BJ19" s="99">
        <f t="shared" si="15"/>
        <v>183056.6370149194</v>
      </c>
      <c r="BM19" s="20">
        <f t="shared" si="26"/>
        <v>8.75</v>
      </c>
      <c r="BN19" s="20">
        <f t="shared" si="27"/>
        <v>1.0218750000000001</v>
      </c>
      <c r="BO19" s="20">
        <f t="shared" si="28"/>
        <v>1.0904131928443912</v>
      </c>
      <c r="BP19" s="20">
        <f t="shared" si="29"/>
        <v>2.7397260273972603E-3</v>
      </c>
      <c r="BQ19" s="20">
        <f t="shared" si="30"/>
        <v>1.0002371697652723</v>
      </c>
      <c r="BR19" s="114">
        <f t="shared" si="31"/>
        <v>141192.68187026042</v>
      </c>
      <c r="BS19" s="115">
        <f t="shared" si="32"/>
        <v>42095</v>
      </c>
      <c r="BT19" s="115">
        <f t="shared" si="33"/>
        <v>42461</v>
      </c>
      <c r="BU19" s="115">
        <f t="shared" si="34"/>
        <v>366</v>
      </c>
      <c r="BV19" s="20">
        <f t="shared" si="35"/>
        <v>1.0906718058853837</v>
      </c>
      <c r="BW19" s="114">
        <f t="shared" si="36"/>
        <v>153994.8773132374</v>
      </c>
      <c r="BX19" s="20">
        <f t="shared" si="37"/>
        <v>12</v>
      </c>
      <c r="BY19" s="115">
        <f t="shared" si="38"/>
        <v>42461</v>
      </c>
      <c r="BZ19" s="20">
        <f t="shared" si="39"/>
        <v>1.0072391351333749</v>
      </c>
      <c r="CA19" s="20">
        <f t="shared" si="40"/>
        <v>1.0904131928443919</v>
      </c>
      <c r="CB19" s="114">
        <f t="shared" si="41"/>
        <v>153958.36304441316</v>
      </c>
      <c r="CC19" s="115">
        <f t="shared" si="42"/>
        <v>0</v>
      </c>
      <c r="CD19" s="20">
        <f t="shared" si="43"/>
        <v>1.0002371697652723</v>
      </c>
      <c r="CE19" s="20">
        <f t="shared" si="44"/>
        <v>1</v>
      </c>
      <c r="CF19" s="114">
        <f t="shared" si="45"/>
        <v>153958.36304441316</v>
      </c>
      <c r="CG19" s="158">
        <f t="shared" si="47"/>
        <v>43191</v>
      </c>
      <c r="CH19" s="158">
        <f t="shared" si="46"/>
        <v>42095</v>
      </c>
      <c r="CJ19" s="1"/>
      <c r="CK19" s="1"/>
      <c r="CL19" s="289"/>
      <c r="CM19" s="289"/>
      <c r="CN19" s="289"/>
      <c r="CO19" s="289"/>
      <c r="CP19" s="289"/>
      <c r="CQ19" s="64"/>
      <c r="CR19" s="64"/>
      <c r="CS19" s="64"/>
      <c r="CT19" s="64"/>
      <c r="CU19" s="64"/>
      <c r="CV19" s="64"/>
      <c r="CW19" s="64"/>
      <c r="CX19" s="64"/>
      <c r="CY19" s="64"/>
      <c r="CZ19" s="64"/>
      <c r="DA19" s="64"/>
      <c r="DB19" s="64"/>
      <c r="DC19" s="64"/>
      <c r="DD19" s="64"/>
      <c r="DE19" s="64"/>
      <c r="DF19" s="64"/>
      <c r="DG19" s="64"/>
      <c r="DH19" s="64"/>
      <c r="DI19" s="64"/>
    </row>
    <row r="20" spans="1:114" ht="21.75" customHeight="1" x14ac:dyDescent="0.25">
      <c r="A20" s="24" t="s">
        <v>124</v>
      </c>
      <c r="C20" s="299" t="str">
        <f t="shared" si="2"/>
        <v/>
      </c>
      <c r="D20" s="300" t="str">
        <f t="shared" si="16"/>
        <v/>
      </c>
      <c r="E20" s="301" t="str">
        <f t="shared" si="16"/>
        <v/>
      </c>
      <c r="F20" s="302"/>
      <c r="G20" s="301" t="str">
        <f t="shared" si="17"/>
        <v/>
      </c>
      <c r="H20" s="301" t="str">
        <f t="shared" si="17"/>
        <v/>
      </c>
      <c r="I20" s="303">
        <v>0</v>
      </c>
      <c r="J20" s="301" t="str">
        <f t="shared" si="18"/>
        <v/>
      </c>
      <c r="K20" s="301" t="str">
        <f t="shared" si="18"/>
        <v/>
      </c>
      <c r="L20" s="64"/>
      <c r="AI20" s="158" t="str">
        <f t="shared" si="3"/>
        <v/>
      </c>
      <c r="AJ20" s="225" t="str">
        <f t="shared" si="4"/>
        <v/>
      </c>
      <c r="AK20" s="150" t="str">
        <f t="shared" si="5"/>
        <v/>
      </c>
      <c r="AL20" s="225" t="str">
        <f t="shared" si="6"/>
        <v/>
      </c>
      <c r="AM20" s="225" t="str">
        <f t="shared" si="7"/>
        <v/>
      </c>
      <c r="AN20" s="150">
        <f t="shared" si="19"/>
        <v>0</v>
      </c>
      <c r="AO20" s="225" t="str">
        <f t="shared" si="8"/>
        <v/>
      </c>
      <c r="AP20" s="225" t="str">
        <f t="shared" si="9"/>
        <v/>
      </c>
      <c r="AR20" s="158">
        <f t="shared" si="24"/>
        <v>43191</v>
      </c>
      <c r="AS20" s="95">
        <f t="shared" si="20"/>
        <v>43556</v>
      </c>
      <c r="AT20" s="150">
        <f t="shared" si="10"/>
        <v>183056.6370149194</v>
      </c>
      <c r="BB20" s="96">
        <f t="shared" si="21"/>
        <v>43191</v>
      </c>
      <c r="BC20" s="154">
        <f t="shared" si="11"/>
        <v>43555</v>
      </c>
      <c r="BD20" s="97">
        <f t="shared" si="22"/>
        <v>183056.6370149194</v>
      </c>
      <c r="BE20" s="98">
        <f t="shared" si="25"/>
        <v>8.75</v>
      </c>
      <c r="BF20" s="99">
        <f t="shared" si="12"/>
        <v>16550.73502387575</v>
      </c>
      <c r="BG20" s="99">
        <f t="shared" si="13"/>
        <v>199607.37203879515</v>
      </c>
      <c r="BH20" s="307">
        <f t="shared" si="23"/>
        <v>0</v>
      </c>
      <c r="BI20" s="100">
        <f t="shared" si="14"/>
        <v>0</v>
      </c>
      <c r="BJ20" s="99">
        <f t="shared" si="15"/>
        <v>199607.37203879515</v>
      </c>
      <c r="BM20" s="64">
        <f t="shared" si="26"/>
        <v>8.75</v>
      </c>
      <c r="BN20" s="64">
        <f t="shared" si="27"/>
        <v>1.0218750000000001</v>
      </c>
      <c r="BO20" s="64">
        <f t="shared" si="28"/>
        <v>1.0904131928443912</v>
      </c>
      <c r="BP20" s="64">
        <f t="shared" si="29"/>
        <v>2.7397260273972603E-3</v>
      </c>
      <c r="BQ20" s="64">
        <f t="shared" si="30"/>
        <v>1.0002371697652723</v>
      </c>
      <c r="BR20" s="107">
        <f t="shared" si="31"/>
        <v>153958.36304441316</v>
      </c>
      <c r="BS20" s="108">
        <f t="shared" si="32"/>
        <v>42461</v>
      </c>
      <c r="BT20" s="108">
        <f t="shared" si="33"/>
        <v>42826</v>
      </c>
      <c r="BU20" s="108">
        <f t="shared" si="34"/>
        <v>365</v>
      </c>
      <c r="BV20" s="64">
        <f t="shared" si="35"/>
        <v>1.0904131928443872</v>
      </c>
      <c r="BW20" s="107">
        <f t="shared" si="36"/>
        <v>167878.23021235387</v>
      </c>
      <c r="BX20" s="64">
        <f t="shared" si="37"/>
        <v>12</v>
      </c>
      <c r="BY20" s="108">
        <f t="shared" si="38"/>
        <v>42826</v>
      </c>
      <c r="BZ20" s="64">
        <f t="shared" si="39"/>
        <v>1.0072391351333749</v>
      </c>
      <c r="CA20" s="64">
        <f t="shared" si="40"/>
        <v>1.0904131928443919</v>
      </c>
      <c r="CB20" s="107">
        <f t="shared" si="41"/>
        <v>167878.23021235457</v>
      </c>
      <c r="CC20" s="108">
        <f t="shared" si="42"/>
        <v>0</v>
      </c>
      <c r="CD20" s="64">
        <f t="shared" si="43"/>
        <v>1.0002371697652723</v>
      </c>
      <c r="CE20" s="64">
        <f t="shared" si="44"/>
        <v>1</v>
      </c>
      <c r="CF20" s="107">
        <f t="shared" si="45"/>
        <v>167878.23021235457</v>
      </c>
      <c r="CG20" s="158">
        <f t="shared" si="47"/>
        <v>43191</v>
      </c>
      <c r="CH20" s="158">
        <f t="shared" si="46"/>
        <v>42461</v>
      </c>
      <c r="CJ20" s="1"/>
      <c r="CK20" s="1"/>
      <c r="CL20" s="289"/>
      <c r="CM20" s="289"/>
      <c r="CN20" s="289"/>
      <c r="CO20" s="289"/>
      <c r="CP20" s="289"/>
      <c r="CQ20" s="64"/>
      <c r="CR20" s="64"/>
      <c r="CS20" s="64"/>
      <c r="CT20" s="20"/>
      <c r="CU20" s="20"/>
      <c r="CV20" s="20"/>
      <c r="CW20" s="20"/>
      <c r="CX20" s="20"/>
      <c r="CY20" s="20"/>
      <c r="CZ20" s="20"/>
      <c r="DA20" s="20"/>
      <c r="DB20" s="20"/>
      <c r="DC20" s="20"/>
      <c r="DD20" s="20"/>
      <c r="DE20" s="20"/>
      <c r="DF20" s="20"/>
      <c r="DG20" s="20"/>
      <c r="DH20" s="20"/>
      <c r="DI20" s="20"/>
      <c r="DJ20" s="199"/>
    </row>
    <row r="21" spans="1:114" ht="21.75" customHeight="1" x14ac:dyDescent="0.25">
      <c r="A21" s="218" t="s">
        <v>125</v>
      </c>
      <c r="B21" s="161"/>
      <c r="C21" s="299" t="str">
        <f t="shared" si="2"/>
        <v/>
      </c>
      <c r="D21" s="300" t="str">
        <f t="shared" si="16"/>
        <v/>
      </c>
      <c r="E21" s="301" t="str">
        <f t="shared" si="16"/>
        <v/>
      </c>
      <c r="F21" s="302"/>
      <c r="G21" s="301" t="str">
        <f t="shared" si="17"/>
        <v/>
      </c>
      <c r="H21" s="301" t="str">
        <f t="shared" si="17"/>
        <v/>
      </c>
      <c r="I21" s="303">
        <v>0</v>
      </c>
      <c r="J21" s="301" t="str">
        <f t="shared" si="18"/>
        <v/>
      </c>
      <c r="K21" s="301" t="str">
        <f t="shared" si="18"/>
        <v/>
      </c>
      <c r="L21" s="64"/>
      <c r="AI21" s="158" t="str">
        <f t="shared" si="3"/>
        <v/>
      </c>
      <c r="AJ21" s="225" t="str">
        <f t="shared" si="4"/>
        <v/>
      </c>
      <c r="AK21" s="150" t="str">
        <f t="shared" si="5"/>
        <v/>
      </c>
      <c r="AL21" s="225" t="str">
        <f t="shared" si="6"/>
        <v/>
      </c>
      <c r="AM21" s="225" t="str">
        <f t="shared" si="7"/>
        <v/>
      </c>
      <c r="AN21" s="150">
        <f t="shared" si="19"/>
        <v>0</v>
      </c>
      <c r="AO21" s="225" t="str">
        <f t="shared" si="8"/>
        <v/>
      </c>
      <c r="AP21" s="225" t="str">
        <f t="shared" si="9"/>
        <v/>
      </c>
      <c r="AR21" s="158">
        <f t="shared" si="24"/>
        <v>43191</v>
      </c>
      <c r="AS21" s="95">
        <f t="shared" si="20"/>
        <v>43922</v>
      </c>
      <c r="AT21" s="150" t="str">
        <f t="shared" si="10"/>
        <v/>
      </c>
      <c r="BB21" s="96">
        <f t="shared" si="21"/>
        <v>43556</v>
      </c>
      <c r="BC21" s="154">
        <f t="shared" si="11"/>
        <v>43921</v>
      </c>
      <c r="BD21" s="97">
        <f t="shared" si="22"/>
        <v>199607.37203879515</v>
      </c>
      <c r="BE21" s="98">
        <f t="shared" si="25"/>
        <v>8.75</v>
      </c>
      <c r="BF21" s="99">
        <f t="shared" si="12"/>
        <v>18047.139821305871</v>
      </c>
      <c r="BG21" s="99">
        <f t="shared" si="13"/>
        <v>217654.51186010102</v>
      </c>
      <c r="BH21" s="307">
        <f t="shared" si="23"/>
        <v>0</v>
      </c>
      <c r="BI21" s="100">
        <f t="shared" si="14"/>
        <v>0</v>
      </c>
      <c r="BJ21" s="99">
        <f t="shared" si="15"/>
        <v>217654.51186010102</v>
      </c>
      <c r="BM21" s="64">
        <f t="shared" si="26"/>
        <v>8.75</v>
      </c>
      <c r="BN21" s="64">
        <f t="shared" si="27"/>
        <v>1.0218750000000001</v>
      </c>
      <c r="BO21" s="64">
        <f t="shared" si="28"/>
        <v>1.0904131928443912</v>
      </c>
      <c r="BP21" s="64">
        <f t="shared" si="29"/>
        <v>2.7397260273972603E-3</v>
      </c>
      <c r="BQ21" s="64">
        <f t="shared" si="30"/>
        <v>1.0002371697652723</v>
      </c>
      <c r="BR21" s="107">
        <f t="shared" si="31"/>
        <v>167878.23021235457</v>
      </c>
      <c r="BS21" s="108">
        <f t="shared" si="32"/>
        <v>42826</v>
      </c>
      <c r="BT21" s="108">
        <f t="shared" si="33"/>
        <v>43191</v>
      </c>
      <c r="BU21" s="108">
        <f t="shared" si="34"/>
        <v>365</v>
      </c>
      <c r="BV21" s="64">
        <f t="shared" si="35"/>
        <v>1.0904131928443872</v>
      </c>
      <c r="BW21" s="107">
        <f t="shared" si="36"/>
        <v>183056.63701491861</v>
      </c>
      <c r="BX21" s="64">
        <f t="shared" si="37"/>
        <v>12</v>
      </c>
      <c r="BY21" s="108">
        <f t="shared" si="38"/>
        <v>43191</v>
      </c>
      <c r="BZ21" s="64">
        <f t="shared" si="39"/>
        <v>1.0072391351333749</v>
      </c>
      <c r="CA21" s="64">
        <f t="shared" si="40"/>
        <v>1.0904131928443919</v>
      </c>
      <c r="CB21" s="107">
        <f t="shared" si="41"/>
        <v>183056.6370149194</v>
      </c>
      <c r="CC21" s="108">
        <f t="shared" si="42"/>
        <v>0</v>
      </c>
      <c r="CD21" s="64">
        <f t="shared" si="43"/>
        <v>1.0002371697652723</v>
      </c>
      <c r="CE21" s="64">
        <f t="shared" si="44"/>
        <v>1</v>
      </c>
      <c r="CF21" s="107">
        <f t="shared" si="45"/>
        <v>183056.6370149194</v>
      </c>
      <c r="CG21" s="158">
        <f t="shared" si="47"/>
        <v>43191</v>
      </c>
      <c r="CH21" s="158">
        <f t="shared" si="46"/>
        <v>42826</v>
      </c>
      <c r="CJ21" s="18"/>
      <c r="CK21" s="19"/>
      <c r="CL21" s="313"/>
      <c r="CM21" s="313"/>
      <c r="CN21" s="313"/>
      <c r="CO21" s="313"/>
      <c r="CP21" s="313"/>
      <c r="CQ21" s="261"/>
      <c r="CR21" s="261"/>
      <c r="CS21" s="211"/>
      <c r="CT21" s="20"/>
      <c r="CU21" s="20"/>
      <c r="CV21" s="20"/>
      <c r="CW21" s="20"/>
      <c r="CX21" s="20"/>
      <c r="CY21" s="20"/>
      <c r="CZ21" s="20"/>
      <c r="DA21" s="20"/>
      <c r="DB21" s="20"/>
      <c r="DC21" s="20"/>
      <c r="DD21" s="20"/>
      <c r="DE21" s="20"/>
      <c r="DF21" s="20"/>
      <c r="DG21" s="20"/>
      <c r="DH21" s="20"/>
      <c r="DI21" s="20"/>
      <c r="DJ21" s="199"/>
    </row>
    <row r="22" spans="1:114" ht="21.75" customHeight="1" x14ac:dyDescent="0.25">
      <c r="A22" s="218" t="s">
        <v>126</v>
      </c>
      <c r="B22" s="161"/>
      <c r="C22" s="299" t="str">
        <f t="shared" si="2"/>
        <v/>
      </c>
      <c r="D22" s="300" t="str">
        <f t="shared" si="16"/>
        <v/>
      </c>
      <c r="E22" s="301" t="str">
        <f t="shared" si="16"/>
        <v/>
      </c>
      <c r="F22" s="302"/>
      <c r="G22" s="301" t="str">
        <f t="shared" si="17"/>
        <v/>
      </c>
      <c r="H22" s="301" t="str">
        <f t="shared" si="17"/>
        <v/>
      </c>
      <c r="I22" s="303">
        <v>0</v>
      </c>
      <c r="J22" s="301" t="str">
        <f t="shared" si="18"/>
        <v/>
      </c>
      <c r="K22" s="301" t="str">
        <f t="shared" si="18"/>
        <v/>
      </c>
      <c r="L22" s="314" t="s">
        <v>39</v>
      </c>
      <c r="AI22" s="158" t="str">
        <f t="shared" si="3"/>
        <v/>
      </c>
      <c r="AJ22" s="225" t="str">
        <f t="shared" si="4"/>
        <v/>
      </c>
      <c r="AK22" s="150" t="str">
        <f t="shared" si="5"/>
        <v/>
      </c>
      <c r="AL22" s="225" t="str">
        <f t="shared" si="6"/>
        <v/>
      </c>
      <c r="AM22" s="225" t="str">
        <f t="shared" si="7"/>
        <v/>
      </c>
      <c r="AN22" s="150">
        <f t="shared" si="19"/>
        <v>0</v>
      </c>
      <c r="AO22" s="225" t="str">
        <f t="shared" si="8"/>
        <v/>
      </c>
      <c r="AP22" s="225" t="str">
        <f t="shared" si="9"/>
        <v/>
      </c>
      <c r="AR22" s="158">
        <f t="shared" si="24"/>
        <v>43191</v>
      </c>
      <c r="AS22" s="95">
        <f>AL10</f>
        <v>44287</v>
      </c>
      <c r="AT22" s="150" t="str">
        <f t="shared" si="10"/>
        <v/>
      </c>
      <c r="BB22" s="96">
        <f t="shared" si="21"/>
        <v>43922</v>
      </c>
      <c r="BC22" s="154">
        <f t="shared" si="11"/>
        <v>44286</v>
      </c>
      <c r="BD22" s="97">
        <f t="shared" si="22"/>
        <v>217654.51186010102</v>
      </c>
      <c r="BE22" s="98">
        <f t="shared" si="25"/>
        <v>8.75</v>
      </c>
      <c r="BF22" s="99">
        <f t="shared" si="12"/>
        <v>19678.839354259282</v>
      </c>
      <c r="BG22" s="99">
        <f t="shared" si="13"/>
        <v>237333.3512143603</v>
      </c>
      <c r="BH22" s="307">
        <f t="shared" si="23"/>
        <v>0</v>
      </c>
      <c r="BI22" s="100">
        <f t="shared" si="14"/>
        <v>0</v>
      </c>
      <c r="BJ22" s="99">
        <f t="shared" si="15"/>
        <v>237333.3512143603</v>
      </c>
      <c r="BM22" s="64">
        <f t="shared" si="26"/>
        <v>8.75</v>
      </c>
      <c r="BN22" s="64">
        <f t="shared" si="27"/>
        <v>1.0218750000000001</v>
      </c>
      <c r="BO22" s="64">
        <f t="shared" si="28"/>
        <v>1.0904131928443912</v>
      </c>
      <c r="BP22" s="64">
        <f t="shared" si="29"/>
        <v>2.7397260273972603E-3</v>
      </c>
      <c r="BQ22" s="64">
        <f t="shared" si="30"/>
        <v>1.0002371697652723</v>
      </c>
      <c r="BR22" s="107">
        <f t="shared" si="31"/>
        <v>183056.6370149194</v>
      </c>
      <c r="BS22" s="108">
        <f t="shared" si="32"/>
        <v>43191</v>
      </c>
      <c r="BT22" s="108">
        <f t="shared" si="33"/>
        <v>43556</v>
      </c>
      <c r="BU22" s="108">
        <f t="shared" si="34"/>
        <v>365</v>
      </c>
      <c r="BV22" s="64">
        <f t="shared" si="35"/>
        <v>1.0904131928443872</v>
      </c>
      <c r="BW22" s="107">
        <f t="shared" si="36"/>
        <v>199607.3720387943</v>
      </c>
      <c r="BX22" s="64">
        <f t="shared" si="37"/>
        <v>12</v>
      </c>
      <c r="BY22" s="108">
        <f t="shared" si="38"/>
        <v>43556</v>
      </c>
      <c r="BZ22" s="64">
        <f t="shared" si="39"/>
        <v>1.0072391351333749</v>
      </c>
      <c r="CA22" s="64">
        <f t="shared" si="40"/>
        <v>1.0904131928443919</v>
      </c>
      <c r="CB22" s="107">
        <f t="shared" si="41"/>
        <v>199607.37203879515</v>
      </c>
      <c r="CC22" s="108">
        <f t="shared" si="42"/>
        <v>0</v>
      </c>
      <c r="CD22" s="64">
        <f t="shared" si="43"/>
        <v>1.0002371697652723</v>
      </c>
      <c r="CE22" s="64">
        <f t="shared" si="44"/>
        <v>1</v>
      </c>
      <c r="CF22" s="107">
        <f t="shared" si="45"/>
        <v>199607.37203879515</v>
      </c>
      <c r="CG22" s="158">
        <f t="shared" si="47"/>
        <v>43191</v>
      </c>
      <c r="CH22" s="158" t="str">
        <f t="shared" si="46"/>
        <v/>
      </c>
      <c r="CJ22" s="6" t="s">
        <v>14</v>
      </c>
      <c r="CK22" s="7"/>
      <c r="CL22" s="358">
        <f>F7</f>
        <v>43409</v>
      </c>
      <c r="CM22" s="359"/>
      <c r="CN22" s="359"/>
      <c r="CO22" s="359"/>
      <c r="CP22" s="359"/>
      <c r="CQ22" s="199"/>
      <c r="CR22" s="199"/>
      <c r="CS22" s="11" t="s">
        <v>21</v>
      </c>
      <c r="CT22" s="20"/>
      <c r="CU22" s="20"/>
      <c r="CV22" s="20"/>
      <c r="CW22" s="20"/>
      <c r="CX22" s="20"/>
      <c r="CY22" s="20"/>
      <c r="CZ22" s="20"/>
      <c r="DA22" s="20"/>
      <c r="DB22" s="20"/>
      <c r="DC22" s="20"/>
      <c r="DD22" s="20"/>
      <c r="DE22" s="20"/>
      <c r="DF22" s="20"/>
      <c r="DG22" s="20"/>
      <c r="DH22" s="20"/>
      <c r="DI22" s="20"/>
      <c r="DJ22" s="199"/>
    </row>
    <row r="23" spans="1:114" ht="21.75" customHeight="1" x14ac:dyDescent="0.25">
      <c r="A23" s="218" t="s">
        <v>127</v>
      </c>
      <c r="B23" s="161"/>
      <c r="C23" s="299" t="str">
        <f t="shared" si="2"/>
        <v/>
      </c>
      <c r="D23" s="300" t="str">
        <f t="shared" si="16"/>
        <v/>
      </c>
      <c r="E23" s="301" t="str">
        <f t="shared" si="16"/>
        <v/>
      </c>
      <c r="F23" s="302"/>
      <c r="G23" s="301" t="str">
        <f t="shared" si="17"/>
        <v/>
      </c>
      <c r="H23" s="301" t="str">
        <f t="shared" si="17"/>
        <v/>
      </c>
      <c r="I23" s="303">
        <v>0</v>
      </c>
      <c r="J23" s="301" t="str">
        <f t="shared" si="18"/>
        <v/>
      </c>
      <c r="K23" s="301" t="str">
        <f t="shared" si="18"/>
        <v/>
      </c>
      <c r="L23" s="315" t="s">
        <v>40</v>
      </c>
      <c r="AI23" s="158" t="str">
        <f t="shared" si="3"/>
        <v/>
      </c>
      <c r="AJ23" s="225" t="str">
        <f t="shared" si="4"/>
        <v/>
      </c>
      <c r="AK23" s="150" t="str">
        <f t="shared" si="5"/>
        <v/>
      </c>
      <c r="AL23" s="225" t="str">
        <f t="shared" si="6"/>
        <v/>
      </c>
      <c r="AM23" s="225" t="str">
        <f t="shared" si="7"/>
        <v/>
      </c>
      <c r="AN23" s="150">
        <f t="shared" si="19"/>
        <v>0</v>
      </c>
      <c r="AO23" s="225" t="str">
        <f t="shared" si="8"/>
        <v/>
      </c>
      <c r="AP23" s="225" t="str">
        <f t="shared" si="9"/>
        <v/>
      </c>
      <c r="AR23" s="158">
        <f t="shared" si="24"/>
        <v>43191</v>
      </c>
      <c r="AS23" s="95">
        <f>AL11</f>
        <v>44652</v>
      </c>
      <c r="AT23" s="150" t="str">
        <f t="shared" si="10"/>
        <v/>
      </c>
      <c r="BB23" s="96">
        <f t="shared" si="21"/>
        <v>44287</v>
      </c>
      <c r="BC23" s="154">
        <f t="shared" si="11"/>
        <v>44651</v>
      </c>
      <c r="BD23" s="97">
        <f t="shared" si="22"/>
        <v>237333.3512143603</v>
      </c>
      <c r="BE23" s="98">
        <f t="shared" si="25"/>
        <v>8.75</v>
      </c>
      <c r="BF23" s="99">
        <f t="shared" si="12"/>
        <v>21458.066051749745</v>
      </c>
      <c r="BG23" s="99">
        <f t="shared" si="13"/>
        <v>258791.41726611005</v>
      </c>
      <c r="BH23" s="307">
        <f t="shared" si="23"/>
        <v>0</v>
      </c>
      <c r="BI23" s="100">
        <f t="shared" si="14"/>
        <v>0</v>
      </c>
      <c r="BJ23" s="99">
        <f t="shared" si="15"/>
        <v>258791.41726611005</v>
      </c>
      <c r="BM23" s="64">
        <f t="shared" si="26"/>
        <v>8.75</v>
      </c>
      <c r="BN23" s="64">
        <f t="shared" si="27"/>
        <v>1.0218750000000001</v>
      </c>
      <c r="BO23" s="64">
        <f t="shared" si="28"/>
        <v>1.0904131928443912</v>
      </c>
      <c r="BP23" s="64">
        <f t="shared" si="29"/>
        <v>2.7397260273972603E-3</v>
      </c>
      <c r="BQ23" s="64">
        <f t="shared" si="30"/>
        <v>1.0002371697652723</v>
      </c>
      <c r="BR23" s="107">
        <f t="shared" si="31"/>
        <v>199607.37203879515</v>
      </c>
      <c r="BS23" s="108">
        <f t="shared" si="32"/>
        <v>43556</v>
      </c>
      <c r="BT23" s="108">
        <f t="shared" si="33"/>
        <v>43922</v>
      </c>
      <c r="BU23" s="108">
        <f t="shared" si="34"/>
        <v>366</v>
      </c>
      <c r="BV23" s="64">
        <f t="shared" si="35"/>
        <v>1.0906718058853837</v>
      </c>
      <c r="BW23" s="107">
        <f t="shared" si="36"/>
        <v>217706.13292958835</v>
      </c>
      <c r="BX23" s="64">
        <f t="shared" si="37"/>
        <v>12</v>
      </c>
      <c r="BY23" s="108">
        <f t="shared" si="38"/>
        <v>43922</v>
      </c>
      <c r="BZ23" s="64">
        <f t="shared" si="39"/>
        <v>1.0072391351333749</v>
      </c>
      <c r="CA23" s="64">
        <f t="shared" si="40"/>
        <v>1.0904131928443919</v>
      </c>
      <c r="CB23" s="107">
        <f t="shared" si="41"/>
        <v>217654.51186010102</v>
      </c>
      <c r="CC23" s="108">
        <f t="shared" si="42"/>
        <v>0</v>
      </c>
      <c r="CD23" s="64">
        <f t="shared" si="43"/>
        <v>1.0002371697652723</v>
      </c>
      <c r="CE23" s="64">
        <f t="shared" si="44"/>
        <v>1</v>
      </c>
      <c r="CF23" s="107">
        <f t="shared" si="45"/>
        <v>217654.51186010102</v>
      </c>
      <c r="CG23" s="158">
        <f t="shared" si="47"/>
        <v>43191</v>
      </c>
      <c r="CH23" s="158" t="str">
        <f t="shared" si="46"/>
        <v/>
      </c>
      <c r="CJ23" s="4" t="s">
        <v>15</v>
      </c>
      <c r="CK23" s="4" t="s">
        <v>16</v>
      </c>
      <c r="CL23" s="8" t="s">
        <v>17</v>
      </c>
      <c r="CM23" s="8" t="s">
        <v>18</v>
      </c>
      <c r="CN23" s="8" t="s">
        <v>20</v>
      </c>
      <c r="CO23" s="8" t="s">
        <v>19</v>
      </c>
      <c r="CP23" s="316"/>
      <c r="CQ23" s="14" t="s">
        <v>8</v>
      </c>
      <c r="CR23" s="14" t="s">
        <v>22</v>
      </c>
      <c r="CS23" s="15" t="s">
        <v>19</v>
      </c>
      <c r="CT23" s="20"/>
      <c r="CU23" s="20"/>
      <c r="CV23" s="20"/>
      <c r="CW23" s="20"/>
      <c r="CX23" s="20"/>
      <c r="CY23" s="20"/>
      <c r="CZ23" s="20"/>
      <c r="DA23" s="20"/>
      <c r="DB23" s="20"/>
      <c r="DC23" s="20"/>
      <c r="DD23" s="20"/>
      <c r="DE23" s="20"/>
      <c r="DF23" s="20"/>
      <c r="DG23" s="20"/>
      <c r="DH23" s="20"/>
      <c r="DI23" s="20"/>
    </row>
    <row r="24" spans="1:114" ht="21.75" customHeight="1" x14ac:dyDescent="0.25">
      <c r="A24" s="218" t="s">
        <v>128</v>
      </c>
      <c r="B24" s="161"/>
      <c r="C24" s="299" t="str">
        <f t="shared" si="2"/>
        <v/>
      </c>
      <c r="D24" s="300" t="str">
        <f t="shared" si="16"/>
        <v/>
      </c>
      <c r="E24" s="301" t="str">
        <f t="shared" si="16"/>
        <v/>
      </c>
      <c r="F24" s="302"/>
      <c r="G24" s="301" t="str">
        <f t="shared" si="17"/>
        <v/>
      </c>
      <c r="H24" s="301" t="str">
        <f t="shared" si="17"/>
        <v/>
      </c>
      <c r="I24" s="303">
        <v>0</v>
      </c>
      <c r="J24" s="301" t="str">
        <f t="shared" si="18"/>
        <v/>
      </c>
      <c r="K24" s="301" t="str">
        <f t="shared" si="18"/>
        <v/>
      </c>
      <c r="L24" s="64"/>
      <c r="AI24" s="158" t="str">
        <f t="shared" si="3"/>
        <v/>
      </c>
      <c r="AJ24" s="225" t="str">
        <f t="shared" si="4"/>
        <v/>
      </c>
      <c r="AK24" s="150" t="str">
        <f t="shared" si="5"/>
        <v/>
      </c>
      <c r="AL24" s="225" t="str">
        <f t="shared" si="6"/>
        <v/>
      </c>
      <c r="AM24" s="225" t="str">
        <f t="shared" si="7"/>
        <v/>
      </c>
      <c r="AN24" s="150">
        <f t="shared" si="19"/>
        <v>0</v>
      </c>
      <c r="AO24" s="225" t="str">
        <f t="shared" si="8"/>
        <v/>
      </c>
      <c r="AP24" s="225" t="str">
        <f t="shared" si="9"/>
        <v/>
      </c>
      <c r="AR24" s="158">
        <f t="shared" si="24"/>
        <v>43191</v>
      </c>
      <c r="AS24" s="95">
        <f>AL12</f>
        <v>45017</v>
      </c>
      <c r="AT24" s="150" t="str">
        <f t="shared" si="10"/>
        <v/>
      </c>
      <c r="BB24" s="96">
        <f t="shared" si="21"/>
        <v>44652</v>
      </c>
      <c r="BC24" s="154">
        <f t="shared" si="11"/>
        <v>45016</v>
      </c>
      <c r="BD24" s="97">
        <f t="shared" si="22"/>
        <v>258791.41726611005</v>
      </c>
      <c r="BE24" s="98">
        <f t="shared" si="25"/>
        <v>8.75</v>
      </c>
      <c r="BF24" s="99">
        <f t="shared" si="12"/>
        <v>23398.158315754292</v>
      </c>
      <c r="BG24" s="99">
        <f t="shared" si="13"/>
        <v>282189.57558186434</v>
      </c>
      <c r="BH24" s="307">
        <f t="shared" si="23"/>
        <v>0</v>
      </c>
      <c r="BI24" s="100">
        <f t="shared" si="14"/>
        <v>0</v>
      </c>
      <c r="BJ24" s="99">
        <f t="shared" si="15"/>
        <v>282189.57558186434</v>
      </c>
      <c r="BM24" s="64">
        <f t="shared" si="26"/>
        <v>8.75</v>
      </c>
      <c r="BN24" s="64">
        <f t="shared" si="27"/>
        <v>1.0218750000000001</v>
      </c>
      <c r="BO24" s="64">
        <f t="shared" si="28"/>
        <v>1.0904131928443912</v>
      </c>
      <c r="BP24" s="64">
        <f t="shared" si="29"/>
        <v>2.7397260273972603E-3</v>
      </c>
      <c r="BQ24" s="64">
        <f t="shared" si="30"/>
        <v>1.0002371697652723</v>
      </c>
      <c r="BR24" s="107">
        <f t="shared" si="31"/>
        <v>217654.51186010102</v>
      </c>
      <c r="BS24" s="108">
        <f t="shared" si="32"/>
        <v>43922</v>
      </c>
      <c r="BT24" s="108">
        <f t="shared" si="33"/>
        <v>44287</v>
      </c>
      <c r="BU24" s="108">
        <f t="shared" si="34"/>
        <v>365</v>
      </c>
      <c r="BV24" s="64">
        <f t="shared" si="35"/>
        <v>1.0904131928443872</v>
      </c>
      <c r="BW24" s="107">
        <f t="shared" si="36"/>
        <v>237333.35121435928</v>
      </c>
      <c r="BX24" s="64">
        <f t="shared" si="37"/>
        <v>12</v>
      </c>
      <c r="BY24" s="108">
        <f t="shared" si="38"/>
        <v>44287</v>
      </c>
      <c r="BZ24" s="64">
        <f t="shared" si="39"/>
        <v>1.0072391351333749</v>
      </c>
      <c r="CA24" s="64">
        <f t="shared" si="40"/>
        <v>1.0904131928443919</v>
      </c>
      <c r="CB24" s="107">
        <f t="shared" si="41"/>
        <v>237333.3512143603</v>
      </c>
      <c r="CC24" s="108">
        <f t="shared" si="42"/>
        <v>0</v>
      </c>
      <c r="CD24" s="64">
        <f t="shared" si="43"/>
        <v>1.0002371697652723</v>
      </c>
      <c r="CE24" s="64">
        <f t="shared" si="44"/>
        <v>1</v>
      </c>
      <c r="CF24" s="107">
        <f t="shared" si="45"/>
        <v>237333.3512143603</v>
      </c>
      <c r="CG24" s="158">
        <f t="shared" si="47"/>
        <v>43191</v>
      </c>
      <c r="CH24" s="158" t="str">
        <f t="shared" si="46"/>
        <v/>
      </c>
      <c r="CJ24" s="5">
        <f>AW8</f>
        <v>43191</v>
      </c>
      <c r="CK24" s="12">
        <f>AT65</f>
        <v>183056.6370149194</v>
      </c>
      <c r="CL24" s="8">
        <f>E7</f>
        <v>8.75</v>
      </c>
      <c r="CM24" s="9">
        <f>CL22</f>
        <v>43409</v>
      </c>
      <c r="CN24" s="13">
        <f>G27</f>
        <v>9662.8260084631911</v>
      </c>
      <c r="CO24" s="13">
        <f>H27</f>
        <v>192719.46302338259</v>
      </c>
      <c r="CP24" s="317"/>
      <c r="CQ24" s="318">
        <f>O16</f>
        <v>0</v>
      </c>
      <c r="CR24" s="16">
        <f>ROUNDUP(CN24*CQ24/100,0)</f>
        <v>0</v>
      </c>
      <c r="CS24" s="17">
        <f>CO24-CR24</f>
        <v>192719.46302338259</v>
      </c>
      <c r="CT24" s="20"/>
      <c r="CU24" s="20"/>
      <c r="CV24" s="20"/>
      <c r="CW24" s="20"/>
      <c r="CX24" s="20"/>
      <c r="CY24" s="20"/>
      <c r="CZ24" s="20"/>
      <c r="DA24" s="20"/>
      <c r="DB24" s="20"/>
      <c r="DC24" s="20"/>
      <c r="DD24" s="20"/>
      <c r="DE24" s="20"/>
      <c r="DF24" s="20"/>
      <c r="DG24" s="20"/>
      <c r="DH24" s="20"/>
      <c r="DI24" s="20"/>
      <c r="DJ24" s="22"/>
    </row>
    <row r="25" spans="1:114" ht="21.75" customHeight="1" x14ac:dyDescent="0.25">
      <c r="A25" s="218" t="s">
        <v>129</v>
      </c>
      <c r="B25" s="161"/>
      <c r="C25" s="299" t="str">
        <f t="shared" si="2"/>
        <v/>
      </c>
      <c r="D25" s="300" t="str">
        <f t="shared" si="16"/>
        <v/>
      </c>
      <c r="E25" s="301" t="str">
        <f t="shared" si="16"/>
        <v/>
      </c>
      <c r="F25" s="302"/>
      <c r="G25" s="301" t="str">
        <f t="shared" si="17"/>
        <v/>
      </c>
      <c r="H25" s="301" t="str">
        <f t="shared" si="17"/>
        <v/>
      </c>
      <c r="I25" s="303">
        <v>0</v>
      </c>
      <c r="J25" s="301" t="str">
        <f t="shared" si="18"/>
        <v/>
      </c>
      <c r="K25" s="301" t="str">
        <f t="shared" si="18"/>
        <v/>
      </c>
      <c r="L25" s="64"/>
      <c r="AI25" s="158" t="str">
        <f t="shared" si="3"/>
        <v/>
      </c>
      <c r="AJ25" s="225" t="str">
        <f t="shared" si="4"/>
        <v/>
      </c>
      <c r="AK25" s="150" t="str">
        <f t="shared" si="5"/>
        <v/>
      </c>
      <c r="AL25" s="225" t="str">
        <f t="shared" si="6"/>
        <v/>
      </c>
      <c r="AM25" s="225" t="str">
        <f t="shared" si="7"/>
        <v/>
      </c>
      <c r="AN25" s="150">
        <f t="shared" si="19"/>
        <v>0</v>
      </c>
      <c r="AO25" s="225" t="str">
        <f t="shared" si="8"/>
        <v/>
      </c>
      <c r="AP25" s="225" t="str">
        <f t="shared" si="9"/>
        <v/>
      </c>
      <c r="AR25" s="158">
        <f t="shared" si="24"/>
        <v>43191</v>
      </c>
      <c r="AS25" s="95">
        <f>AL13</f>
        <v>45383</v>
      </c>
      <c r="AT25" s="150" t="str">
        <f t="shared" si="10"/>
        <v/>
      </c>
      <c r="BB25" s="96">
        <f t="shared" si="21"/>
        <v>45017</v>
      </c>
      <c r="BC25" s="154">
        <f t="shared" si="11"/>
        <v>45382</v>
      </c>
      <c r="BD25" s="97">
        <f t="shared" si="22"/>
        <v>282189.57558186434</v>
      </c>
      <c r="BE25" s="98">
        <f t="shared" si="25"/>
        <v>8.75</v>
      </c>
      <c r="BF25" s="99">
        <f t="shared" si="12"/>
        <v>25513.660515760188</v>
      </c>
      <c r="BG25" s="99">
        <f t="shared" si="13"/>
        <v>307703.23609762453</v>
      </c>
      <c r="BH25" s="307">
        <f t="shared" si="23"/>
        <v>0</v>
      </c>
      <c r="BI25" s="100">
        <f t="shared" si="14"/>
        <v>0</v>
      </c>
      <c r="BJ25" s="99">
        <f t="shared" si="15"/>
        <v>307703.23609762453</v>
      </c>
      <c r="BM25" s="64">
        <f t="shared" si="26"/>
        <v>8.75</v>
      </c>
      <c r="BN25" s="64">
        <f t="shared" si="27"/>
        <v>1.0218750000000001</v>
      </c>
      <c r="BO25" s="64">
        <f t="shared" si="28"/>
        <v>1.0904131928443912</v>
      </c>
      <c r="BP25" s="64">
        <f t="shared" si="29"/>
        <v>2.7397260273972603E-3</v>
      </c>
      <c r="BQ25" s="64">
        <f t="shared" si="30"/>
        <v>1.0002371697652723</v>
      </c>
      <c r="BR25" s="107">
        <f t="shared" si="31"/>
        <v>237333.3512143603</v>
      </c>
      <c r="BS25" s="108">
        <f t="shared" si="32"/>
        <v>44287</v>
      </c>
      <c r="BT25" s="108">
        <f t="shared" si="33"/>
        <v>44652</v>
      </c>
      <c r="BU25" s="108">
        <f t="shared" si="34"/>
        <v>365</v>
      </c>
      <c r="BV25" s="64">
        <f t="shared" si="35"/>
        <v>1.0904131928443872</v>
      </c>
      <c r="BW25" s="107">
        <f t="shared" si="36"/>
        <v>258791.41726610894</v>
      </c>
      <c r="BX25" s="64">
        <f t="shared" si="37"/>
        <v>12</v>
      </c>
      <c r="BY25" s="108">
        <f t="shared" si="38"/>
        <v>44652</v>
      </c>
      <c r="BZ25" s="64">
        <f t="shared" si="39"/>
        <v>1.0072391351333749</v>
      </c>
      <c r="CA25" s="64">
        <f t="shared" si="40"/>
        <v>1.0904131928443919</v>
      </c>
      <c r="CB25" s="107">
        <f t="shared" si="41"/>
        <v>258791.41726611005</v>
      </c>
      <c r="CC25" s="108">
        <f t="shared" si="42"/>
        <v>0</v>
      </c>
      <c r="CD25" s="64">
        <f t="shared" si="43"/>
        <v>1.0002371697652723</v>
      </c>
      <c r="CE25" s="64">
        <f t="shared" si="44"/>
        <v>1</v>
      </c>
      <c r="CF25" s="107">
        <f t="shared" si="45"/>
        <v>258791.41726611005</v>
      </c>
      <c r="CG25" s="158">
        <f t="shared" si="47"/>
        <v>43191</v>
      </c>
      <c r="CH25" s="158" t="str">
        <f t="shared" si="46"/>
        <v/>
      </c>
    </row>
    <row r="26" spans="1:114" ht="21.75" hidden="1" customHeight="1" x14ac:dyDescent="0.25">
      <c r="A26" s="161"/>
      <c r="B26" s="161"/>
      <c r="C26" s="123">
        <f>C7</f>
        <v>41583</v>
      </c>
      <c r="D26" s="112">
        <f>F7</f>
        <v>43409</v>
      </c>
      <c r="E26" s="124">
        <f>D7</f>
        <v>125000</v>
      </c>
      <c r="F26" s="125">
        <f>E7</f>
        <v>8.75</v>
      </c>
      <c r="G26" s="113">
        <f>H26-E26</f>
        <v>67692.805477783229</v>
      </c>
      <c r="H26" s="113">
        <f t="shared" ref="H26:H27" si="48">AF26</f>
        <v>192692.80547778323</v>
      </c>
      <c r="I26" s="126">
        <v>0</v>
      </c>
      <c r="J26" s="127">
        <f t="shared" ref="J26:J27" si="49">ROUNDUP(G26*I26/100,0)</f>
        <v>0</v>
      </c>
      <c r="K26" s="113">
        <f t="shared" ref="K26" si="50">H26-J26</f>
        <v>192692.80547778323</v>
      </c>
      <c r="L26" s="64"/>
      <c r="M26" s="64">
        <f t="shared" ref="M26:M27" si="51">F26</f>
        <v>8.75</v>
      </c>
      <c r="N26" s="64">
        <f t="shared" ref="N26:N27" si="52">(400+M26)/400</f>
        <v>1.0218750000000001</v>
      </c>
      <c r="O26" s="64">
        <f t="shared" ref="O26:O27" si="53">N26^4</f>
        <v>1.0904131928443912</v>
      </c>
      <c r="P26" s="64">
        <f t="shared" ref="P26:BP27" si="54">1/365</f>
        <v>2.7397260273972603E-3</v>
      </c>
      <c r="Q26" s="64">
        <f t="shared" ref="Q26:Q27" si="55">O26^P26</f>
        <v>1.0002371697652723</v>
      </c>
      <c r="R26" s="107">
        <f t="shared" ref="R26:R27" si="56">E26</f>
        <v>125000</v>
      </c>
      <c r="S26" s="108">
        <f t="shared" ref="S26:T27" si="57">C26</f>
        <v>41583</v>
      </c>
      <c r="T26" s="108">
        <f t="shared" si="57"/>
        <v>43409</v>
      </c>
      <c r="U26" s="108">
        <f t="shared" ref="U26:U27" si="58">T26-S26</f>
        <v>1826</v>
      </c>
      <c r="V26" s="64">
        <f t="shared" ref="V26:V27" si="59">Q26^U26</f>
        <v>1.5419080510817904</v>
      </c>
      <c r="W26" s="107">
        <f t="shared" ref="W26:W27" si="60">R26*V26</f>
        <v>192738.50638522379</v>
      </c>
      <c r="X26" s="64">
        <f t="shared" ref="X26:X27" si="61">DATEDIF(S26,T26,"m")</f>
        <v>60</v>
      </c>
      <c r="Y26" s="108">
        <f t="shared" ref="Y26:Y27" si="62">DATE(YEAR(S26),MONTH(S26)+X26,DAY(S26))</f>
        <v>43409</v>
      </c>
      <c r="Z26" s="64">
        <f t="shared" ref="Z26:Z27" si="63">O26^0.0833333333333333</f>
        <v>1.0072391351333749</v>
      </c>
      <c r="AA26" s="64">
        <f t="shared" ref="AA26:AA27" si="64">Z26^X26</f>
        <v>1.5415424438222658</v>
      </c>
      <c r="AB26" s="107">
        <f t="shared" ref="AB26:AB27" si="65">R26*AA26</f>
        <v>192692.80547778323</v>
      </c>
      <c r="AC26" s="108">
        <f t="shared" ref="AC26:AC27" si="66">T26-Y26</f>
        <v>0</v>
      </c>
      <c r="AD26" s="64">
        <f t="shared" ref="AD26:AD27" si="67">Q26</f>
        <v>1.0002371697652723</v>
      </c>
      <c r="AE26" s="64">
        <f t="shared" ref="AE26:AE27" si="68">AD26^AC26</f>
        <v>1</v>
      </c>
      <c r="AF26" s="107">
        <f t="shared" ref="AF26:AF27" si="69">AB26*AE26</f>
        <v>192692.80547778323</v>
      </c>
      <c r="AG26" s="158">
        <f>CG27</f>
        <v>43191</v>
      </c>
      <c r="AH26" s="158">
        <f>IF(C26&gt;=AG26,"",C26)</f>
        <v>41583</v>
      </c>
      <c r="AI26" s="158" t="str">
        <f>IF(D26&gt;=AG26,"",D26)</f>
        <v/>
      </c>
      <c r="AJ26" s="225">
        <f>IF(C26&gt;=AG26,"",E26)</f>
        <v>125000</v>
      </c>
      <c r="AK26" s="150">
        <f>IF(C26&gt;=AG26,"",F26)</f>
        <v>8.75</v>
      </c>
      <c r="AL26" s="225">
        <f>IF(C26&gt;=AG26,"",G26)</f>
        <v>67692.805477783229</v>
      </c>
      <c r="AM26" s="225">
        <f>IF(C26&gt;=AG26,"",H26)</f>
        <v>192692.80547778323</v>
      </c>
      <c r="AN26" s="150">
        <f t="shared" si="19"/>
        <v>0</v>
      </c>
      <c r="AO26" s="225">
        <f>IF(C26&gt;=AG26,"",J26)</f>
        <v>0</v>
      </c>
      <c r="AP26" s="225">
        <f>IF(C26&gt;=AG26,"",K26)</f>
        <v>192692.80547778323</v>
      </c>
      <c r="BM26" s="64">
        <f t="shared" si="26"/>
        <v>8.75</v>
      </c>
      <c r="BN26" s="64">
        <f t="shared" si="27"/>
        <v>1.0218750000000001</v>
      </c>
      <c r="BO26" s="64">
        <f t="shared" si="28"/>
        <v>1.0904131928443912</v>
      </c>
      <c r="BP26" s="64">
        <f t="shared" si="54"/>
        <v>2.7397260273972603E-3</v>
      </c>
      <c r="BQ26" s="64">
        <f t="shared" si="30"/>
        <v>1.0002371697652723</v>
      </c>
      <c r="BR26" s="107">
        <f t="shared" si="31"/>
        <v>258791.41726611005</v>
      </c>
      <c r="BS26" s="108">
        <f t="shared" si="32"/>
        <v>44652</v>
      </c>
      <c r="BT26" s="108">
        <f t="shared" si="33"/>
        <v>45017</v>
      </c>
      <c r="BU26" s="108">
        <f t="shared" si="34"/>
        <v>365</v>
      </c>
      <c r="BV26" s="64">
        <f t="shared" si="35"/>
        <v>1.0904131928443872</v>
      </c>
      <c r="BW26" s="107">
        <f t="shared" si="36"/>
        <v>282189.57558186312</v>
      </c>
      <c r="BX26" s="64">
        <f t="shared" si="37"/>
        <v>12</v>
      </c>
      <c r="BY26" s="108">
        <f t="shared" si="38"/>
        <v>45017</v>
      </c>
      <c r="BZ26" s="64">
        <f t="shared" si="39"/>
        <v>1.0072391351333749</v>
      </c>
      <c r="CA26" s="64">
        <f t="shared" si="40"/>
        <v>1.0904131928443919</v>
      </c>
      <c r="CB26" s="107">
        <f t="shared" si="41"/>
        <v>282189.57558186434</v>
      </c>
      <c r="CC26" s="108">
        <f t="shared" si="42"/>
        <v>0</v>
      </c>
      <c r="CD26" s="64">
        <f t="shared" si="43"/>
        <v>1.0002371697652723</v>
      </c>
      <c r="CE26" s="64">
        <f t="shared" si="44"/>
        <v>1</v>
      </c>
      <c r="CF26" s="107">
        <f t="shared" si="45"/>
        <v>282189.57558186434</v>
      </c>
      <c r="CG26" s="158">
        <f t="shared" si="47"/>
        <v>43191</v>
      </c>
      <c r="CH26" s="158" t="str">
        <f t="shared" si="46"/>
        <v/>
      </c>
    </row>
    <row r="27" spans="1:114" ht="21.75" hidden="1" customHeight="1" x14ac:dyDescent="0.25">
      <c r="A27" s="161"/>
      <c r="B27" s="161"/>
      <c r="C27" s="128">
        <f>CJ24</f>
        <v>43191</v>
      </c>
      <c r="D27" s="102">
        <f>CM24</f>
        <v>43409</v>
      </c>
      <c r="E27" s="129">
        <f>CK24</f>
        <v>183056.6370149194</v>
      </c>
      <c r="F27" s="130">
        <f>CL24</f>
        <v>8.75</v>
      </c>
      <c r="G27" s="103">
        <f>H27-E27</f>
        <v>9662.8260084631911</v>
      </c>
      <c r="H27" s="103">
        <f t="shared" si="48"/>
        <v>192719.46302338259</v>
      </c>
      <c r="I27" s="131">
        <f t="shared" ref="I27" si="70">I26</f>
        <v>0</v>
      </c>
      <c r="J27" s="132">
        <f t="shared" si="49"/>
        <v>0</v>
      </c>
      <c r="K27" s="103">
        <f>H27-F927</f>
        <v>192719.46302338259</v>
      </c>
      <c r="L27" s="64"/>
      <c r="M27" s="64">
        <f t="shared" si="51"/>
        <v>8.75</v>
      </c>
      <c r="N27" s="64">
        <f t="shared" si="52"/>
        <v>1.0218750000000001</v>
      </c>
      <c r="O27" s="64">
        <f t="shared" si="53"/>
        <v>1.0904131928443912</v>
      </c>
      <c r="P27" s="64">
        <f t="shared" si="54"/>
        <v>2.7397260273972603E-3</v>
      </c>
      <c r="Q27" s="64">
        <f t="shared" si="55"/>
        <v>1.0002371697652723</v>
      </c>
      <c r="R27" s="107">
        <f t="shared" si="56"/>
        <v>183056.6370149194</v>
      </c>
      <c r="S27" s="108">
        <f t="shared" si="57"/>
        <v>43191</v>
      </c>
      <c r="T27" s="108">
        <f t="shared" si="57"/>
        <v>43409</v>
      </c>
      <c r="U27" s="108">
        <f t="shared" si="58"/>
        <v>218</v>
      </c>
      <c r="V27" s="64">
        <f t="shared" si="59"/>
        <v>1.0530564901756834</v>
      </c>
      <c r="W27" s="107">
        <f t="shared" si="60"/>
        <v>192768.97967829512</v>
      </c>
      <c r="X27" s="64">
        <f t="shared" si="61"/>
        <v>7</v>
      </c>
      <c r="Y27" s="108">
        <f t="shared" si="62"/>
        <v>43405</v>
      </c>
      <c r="Z27" s="64">
        <f t="shared" si="63"/>
        <v>1.0072391351333749</v>
      </c>
      <c r="AA27" s="64">
        <f t="shared" si="64"/>
        <v>1.0517878269597332</v>
      </c>
      <c r="AB27" s="107">
        <f t="shared" si="65"/>
        <v>192536.74245647874</v>
      </c>
      <c r="AC27" s="108">
        <f t="shared" si="66"/>
        <v>4</v>
      </c>
      <c r="AD27" s="64">
        <f t="shared" si="67"/>
        <v>1.0002371697652723</v>
      </c>
      <c r="AE27" s="64">
        <f t="shared" si="68"/>
        <v>1.0009490166114405</v>
      </c>
      <c r="AF27" s="107">
        <f t="shared" si="69"/>
        <v>192719.46302338259</v>
      </c>
      <c r="AG27" s="158">
        <f t="shared" ref="AG27" si="71">AG26</f>
        <v>43191</v>
      </c>
      <c r="AH27" s="158" t="str">
        <f>IF(C27&gt;=AG27,"",C27)</f>
        <v/>
      </c>
      <c r="AI27" s="158" t="str">
        <f>IF(D27&gt;=AG27,"",D27)</f>
        <v/>
      </c>
      <c r="AJ27" s="225" t="str">
        <f>IF(C27&gt;=AG27,"",E27)</f>
        <v/>
      </c>
      <c r="AK27" s="150" t="str">
        <f>IF(C27&gt;=AG27,"",F27)</f>
        <v/>
      </c>
      <c r="AL27" s="225" t="str">
        <f>IF(C27&gt;=AG27,"",G27)</f>
        <v/>
      </c>
      <c r="AM27" s="225" t="str">
        <f>IF(C27&gt;=AG27,"",H27)</f>
        <v/>
      </c>
      <c r="AN27" s="150">
        <f t="shared" si="19"/>
        <v>0</v>
      </c>
      <c r="AO27" s="225" t="str">
        <f>IF(C27&gt;=AG27,"",J27)</f>
        <v/>
      </c>
      <c r="AP27" s="225" t="str">
        <f>IF(C27&gt;=AG27,"",K27)</f>
        <v/>
      </c>
      <c r="BM27" s="64">
        <f t="shared" si="26"/>
        <v>8.75</v>
      </c>
      <c r="BN27" s="64">
        <f t="shared" si="27"/>
        <v>1.0218750000000001</v>
      </c>
      <c r="BO27" s="64">
        <f t="shared" si="28"/>
        <v>1.0904131928443912</v>
      </c>
      <c r="BP27" s="64">
        <f t="shared" si="54"/>
        <v>2.7397260273972603E-3</v>
      </c>
      <c r="BQ27" s="64">
        <f t="shared" si="30"/>
        <v>1.0002371697652723</v>
      </c>
      <c r="BR27" s="107">
        <f t="shared" si="31"/>
        <v>282189.57558186434</v>
      </c>
      <c r="BS27" s="108">
        <f t="shared" si="32"/>
        <v>45017</v>
      </c>
      <c r="BT27" s="108">
        <f t="shared" si="33"/>
        <v>45383</v>
      </c>
      <c r="BU27" s="108">
        <f t="shared" si="34"/>
        <v>366</v>
      </c>
      <c r="BV27" s="64">
        <f t="shared" si="35"/>
        <v>1.0906718058853837</v>
      </c>
      <c r="BW27" s="107">
        <f t="shared" si="36"/>
        <v>307776.21400190197</v>
      </c>
      <c r="BX27" s="64">
        <f t="shared" si="37"/>
        <v>12</v>
      </c>
      <c r="BY27" s="108">
        <f t="shared" si="38"/>
        <v>45383</v>
      </c>
      <c r="BZ27" s="64">
        <f t="shared" si="39"/>
        <v>1.0072391351333749</v>
      </c>
      <c r="CA27" s="64">
        <f t="shared" si="40"/>
        <v>1.0904131928443919</v>
      </c>
      <c r="CB27" s="107">
        <f t="shared" si="41"/>
        <v>307703.23609762453</v>
      </c>
      <c r="CC27" s="108">
        <f t="shared" si="42"/>
        <v>0</v>
      </c>
      <c r="CD27" s="64">
        <f t="shared" si="43"/>
        <v>1.0002371697652723</v>
      </c>
      <c r="CE27" s="64">
        <f t="shared" si="44"/>
        <v>1</v>
      </c>
      <c r="CF27" s="107">
        <f t="shared" si="45"/>
        <v>307703.23609762453</v>
      </c>
      <c r="CG27" s="158">
        <f t="shared" si="47"/>
        <v>43191</v>
      </c>
      <c r="CH27" s="158" t="str">
        <f t="shared" si="46"/>
        <v/>
      </c>
    </row>
    <row r="28" spans="1:114" ht="21.75" customHeight="1" x14ac:dyDescent="0.25">
      <c r="A28" s="218" t="s">
        <v>130</v>
      </c>
      <c r="B28" s="161"/>
      <c r="C28" s="104"/>
      <c r="D28" s="133"/>
      <c r="E28" s="134"/>
      <c r="F28" s="133"/>
      <c r="G28" s="135"/>
      <c r="H28" s="135"/>
      <c r="I28" s="69"/>
      <c r="J28" s="20"/>
      <c r="K28" s="135"/>
      <c r="L28" s="20"/>
      <c r="M28" s="20"/>
      <c r="N28" s="20"/>
      <c r="O28" s="20"/>
      <c r="P28" s="20"/>
      <c r="Q28" s="20"/>
      <c r="R28" s="114"/>
      <c r="S28" s="115"/>
      <c r="T28" s="115"/>
      <c r="U28" s="115"/>
      <c r="V28" s="20"/>
      <c r="W28" s="114"/>
      <c r="X28" s="20"/>
      <c r="Y28" s="115"/>
      <c r="Z28" s="20"/>
      <c r="AA28" s="20"/>
      <c r="AB28" s="114"/>
      <c r="AC28" s="115"/>
      <c r="AD28" s="20"/>
      <c r="AE28" s="20"/>
      <c r="AF28" s="114"/>
      <c r="AG28" s="298"/>
      <c r="AH28" s="298"/>
      <c r="AI28" s="298"/>
      <c r="AJ28" s="319"/>
      <c r="AK28" s="199"/>
      <c r="AL28" s="319"/>
      <c r="AM28" s="319"/>
      <c r="AN28" s="199"/>
      <c r="AO28" s="319"/>
      <c r="AP28" s="319"/>
      <c r="AQ28" s="199"/>
      <c r="AR28" s="199"/>
      <c r="AS28" s="199"/>
      <c r="AT28" s="199"/>
      <c r="AU28" s="199"/>
      <c r="AV28" s="199"/>
      <c r="AW28" s="199"/>
      <c r="AX28" s="199"/>
      <c r="AY28" s="199"/>
      <c r="AZ28" s="199"/>
    </row>
    <row r="29" spans="1:114" ht="21.75" customHeight="1" x14ac:dyDescent="0.25">
      <c r="A29" s="218" t="s">
        <v>123</v>
      </c>
      <c r="B29" s="161"/>
      <c r="C29" s="104"/>
      <c r="D29" s="133"/>
      <c r="E29" s="134"/>
      <c r="F29" s="133"/>
      <c r="G29" s="135"/>
      <c r="H29" s="135"/>
      <c r="I29" s="69"/>
      <c r="J29" s="20"/>
      <c r="K29" s="135"/>
      <c r="L29" s="20"/>
      <c r="M29" s="20"/>
      <c r="N29" s="20"/>
      <c r="O29" s="20"/>
      <c r="P29" s="20"/>
      <c r="Q29" s="20"/>
      <c r="R29" s="114"/>
      <c r="S29" s="115"/>
      <c r="T29" s="115"/>
      <c r="U29" s="115"/>
      <c r="V29" s="20"/>
      <c r="W29" s="114"/>
      <c r="X29" s="20"/>
      <c r="Y29" s="115"/>
      <c r="Z29" s="20"/>
      <c r="AA29" s="20"/>
      <c r="AB29" s="114"/>
      <c r="AC29" s="115"/>
      <c r="AD29" s="20"/>
      <c r="AE29" s="20"/>
      <c r="AF29" s="114"/>
      <c r="AG29" s="298"/>
      <c r="AH29" s="298"/>
      <c r="AI29" s="298"/>
      <c r="AJ29" s="319"/>
      <c r="AK29" s="199"/>
      <c r="AL29" s="319"/>
      <c r="AM29" s="319"/>
      <c r="AN29" s="199"/>
      <c r="AO29" s="319"/>
      <c r="AP29" s="319"/>
      <c r="AQ29" s="199"/>
      <c r="AR29" s="199"/>
      <c r="AS29" s="199"/>
      <c r="AT29" s="199"/>
      <c r="AU29" s="199"/>
      <c r="AV29" s="199"/>
      <c r="AW29" s="199"/>
      <c r="AX29" s="199"/>
      <c r="AY29" s="199"/>
      <c r="AZ29" s="199"/>
    </row>
    <row r="30" spans="1:114" ht="21.75" customHeight="1" x14ac:dyDescent="0.25">
      <c r="A30" s="218" t="s">
        <v>131</v>
      </c>
      <c r="B30" s="161"/>
      <c r="C30" s="64"/>
      <c r="D30" s="64"/>
      <c r="E30" s="64"/>
      <c r="F30" s="64"/>
      <c r="G30" s="135"/>
      <c r="H30" s="135"/>
      <c r="I30" s="69"/>
      <c r="J30" s="20"/>
      <c r="K30" s="135"/>
      <c r="L30" s="20"/>
      <c r="M30" s="20"/>
      <c r="N30" s="20"/>
      <c r="O30" s="20"/>
      <c r="P30" s="20"/>
      <c r="Q30" s="20"/>
      <c r="R30" s="114"/>
      <c r="S30" s="115"/>
      <c r="T30" s="115"/>
      <c r="U30" s="115"/>
      <c r="V30" s="20"/>
      <c r="W30" s="114"/>
      <c r="X30" s="20"/>
      <c r="Y30" s="115"/>
      <c r="Z30" s="20"/>
      <c r="AA30" s="20"/>
      <c r="AB30" s="114"/>
      <c r="AC30" s="115"/>
      <c r="AD30" s="20"/>
      <c r="AE30" s="20"/>
      <c r="AF30" s="114"/>
      <c r="AG30" s="298"/>
      <c r="AH30" s="298"/>
      <c r="AI30" s="298"/>
      <c r="AJ30" s="319"/>
      <c r="AK30" s="199"/>
      <c r="AL30" s="319"/>
      <c r="AM30" s="319"/>
      <c r="AN30" s="199"/>
      <c r="AO30" s="319"/>
      <c r="AP30" s="319"/>
      <c r="AQ30" s="199"/>
      <c r="AR30" s="199"/>
      <c r="AS30" s="199"/>
      <c r="AT30" s="199"/>
      <c r="AU30" s="199"/>
      <c r="AV30" s="199"/>
      <c r="AW30" s="199"/>
      <c r="AX30" s="199"/>
      <c r="AY30" s="199"/>
      <c r="AZ30" s="199"/>
    </row>
    <row r="31" spans="1:114" ht="21.75" customHeight="1" x14ac:dyDescent="0.25">
      <c r="A31" s="218" t="s">
        <v>132</v>
      </c>
      <c r="B31" s="161"/>
      <c r="C31" s="236"/>
      <c r="D31" s="236"/>
      <c r="E31" s="236"/>
      <c r="F31" s="236"/>
      <c r="G31" s="135"/>
      <c r="H31" s="135"/>
      <c r="I31" s="69"/>
      <c r="J31" s="20"/>
      <c r="K31" s="135"/>
      <c r="L31" s="20"/>
      <c r="M31" s="20"/>
      <c r="N31" s="20"/>
      <c r="O31" s="20"/>
      <c r="P31" s="20"/>
      <c r="Q31" s="20"/>
      <c r="R31" s="114"/>
      <c r="S31" s="115"/>
      <c r="T31" s="115"/>
      <c r="U31" s="115"/>
      <c r="V31" s="20"/>
      <c r="W31" s="114"/>
      <c r="X31" s="20"/>
      <c r="Y31" s="115"/>
      <c r="Z31" s="20"/>
      <c r="AA31" s="20"/>
      <c r="AB31" s="114"/>
      <c r="AC31" s="115"/>
      <c r="AD31" s="20"/>
      <c r="AE31" s="20"/>
      <c r="AF31" s="114"/>
      <c r="AG31" s="298"/>
      <c r="AH31" s="298"/>
      <c r="AI31" s="298"/>
      <c r="AJ31" s="319"/>
      <c r="AK31" s="199"/>
      <c r="AL31" s="319"/>
      <c r="AM31" s="319"/>
      <c r="AN31" s="199"/>
      <c r="AO31" s="319"/>
      <c r="AP31" s="319"/>
      <c r="AQ31" s="199"/>
      <c r="AR31" s="199"/>
      <c r="AS31" s="199"/>
      <c r="AT31" s="199"/>
      <c r="AU31" s="199"/>
      <c r="AV31" s="199"/>
      <c r="AW31" s="199"/>
      <c r="AX31" s="199"/>
      <c r="AY31" s="199"/>
      <c r="AZ31" s="199"/>
    </row>
    <row r="32" spans="1:114" ht="21.75" customHeight="1" x14ac:dyDescent="0.25">
      <c r="A32" s="218" t="s">
        <v>133</v>
      </c>
      <c r="B32" s="161"/>
      <c r="C32" s="236"/>
      <c r="D32" s="236"/>
      <c r="E32" s="236"/>
      <c r="F32" s="236"/>
      <c r="G32" s="135"/>
      <c r="H32" s="135"/>
      <c r="I32" s="69"/>
      <c r="J32" s="20"/>
      <c r="K32" s="135"/>
      <c r="L32" s="20"/>
      <c r="M32" s="20"/>
      <c r="N32" s="20"/>
      <c r="O32" s="20"/>
      <c r="P32" s="20"/>
      <c r="Q32" s="20"/>
      <c r="R32" s="114"/>
      <c r="S32" s="115"/>
      <c r="T32" s="115"/>
      <c r="U32" s="115"/>
      <c r="V32" s="20"/>
      <c r="W32" s="114"/>
      <c r="X32" s="20"/>
      <c r="Y32" s="115"/>
      <c r="Z32" s="20"/>
      <c r="AA32" s="20"/>
      <c r="AB32" s="114"/>
      <c r="AC32" s="115"/>
      <c r="AD32" s="20"/>
      <c r="AE32" s="20"/>
      <c r="AF32" s="114"/>
      <c r="AG32" s="298"/>
      <c r="AH32" s="298"/>
      <c r="AI32" s="298"/>
      <c r="AJ32" s="319"/>
      <c r="AK32" s="199"/>
      <c r="AL32" s="319"/>
      <c r="AM32" s="319"/>
      <c r="AN32" s="199"/>
      <c r="AO32" s="319"/>
      <c r="AP32" s="319"/>
      <c r="AQ32" s="199"/>
      <c r="AR32" s="199"/>
      <c r="AS32" s="199"/>
      <c r="AT32" s="199"/>
      <c r="AU32" s="199"/>
      <c r="AV32" s="199"/>
      <c r="AW32" s="199"/>
      <c r="AX32" s="199"/>
      <c r="AY32" s="199"/>
      <c r="AZ32" s="199"/>
    </row>
    <row r="33" spans="1:52" x14ac:dyDescent="0.25">
      <c r="A33" s="218" t="s">
        <v>134</v>
      </c>
      <c r="B33" s="161"/>
      <c r="C33" s="236"/>
      <c r="D33" s="236"/>
      <c r="E33" s="236"/>
      <c r="F33" s="236"/>
      <c r="G33" s="135"/>
      <c r="H33" s="135"/>
      <c r="I33" s="69"/>
      <c r="J33" s="20"/>
      <c r="K33" s="135"/>
      <c r="L33" s="20"/>
      <c r="M33" s="20"/>
      <c r="N33" s="20"/>
      <c r="O33" s="20"/>
      <c r="P33" s="20"/>
      <c r="Q33" s="20"/>
      <c r="R33" s="114"/>
      <c r="S33" s="115"/>
      <c r="T33" s="115"/>
      <c r="U33" s="115"/>
      <c r="V33" s="20"/>
      <c r="W33" s="114"/>
      <c r="X33" s="20"/>
      <c r="Y33" s="115"/>
      <c r="Z33" s="20"/>
      <c r="AA33" s="20"/>
      <c r="AB33" s="114"/>
      <c r="AC33" s="115"/>
      <c r="AD33" s="20"/>
      <c r="AE33" s="20"/>
      <c r="AF33" s="114"/>
      <c r="AG33" s="298"/>
      <c r="AH33" s="298"/>
      <c r="AI33" s="298"/>
      <c r="AJ33" s="319"/>
      <c r="AK33" s="199"/>
      <c r="AL33" s="319"/>
      <c r="AM33" s="319"/>
      <c r="AN33" s="199"/>
      <c r="AO33" s="319"/>
      <c r="AP33" s="319"/>
      <c r="AQ33" s="199"/>
      <c r="AR33" s="199"/>
      <c r="AS33" s="199"/>
      <c r="AT33" s="199"/>
      <c r="AU33" s="199"/>
      <c r="AV33" s="199"/>
      <c r="AW33" s="199"/>
      <c r="AX33" s="199"/>
      <c r="AY33" s="199"/>
      <c r="AZ33" s="199"/>
    </row>
    <row r="34" spans="1:52" x14ac:dyDescent="0.25">
      <c r="A34" s="218" t="s">
        <v>135</v>
      </c>
      <c r="B34" s="161"/>
      <c r="C34" s="236"/>
      <c r="D34" s="236"/>
      <c r="E34" s="236"/>
      <c r="F34" s="236"/>
      <c r="G34" s="135"/>
      <c r="H34" s="135"/>
      <c r="I34" s="69"/>
      <c r="J34" s="20"/>
      <c r="K34" s="135"/>
      <c r="L34" s="20"/>
      <c r="M34" s="20"/>
      <c r="N34" s="20"/>
      <c r="O34" s="20"/>
      <c r="P34" s="20"/>
      <c r="Q34" s="20"/>
      <c r="R34" s="114"/>
      <c r="S34" s="115"/>
      <c r="T34" s="115"/>
      <c r="U34" s="115"/>
      <c r="V34" s="20"/>
      <c r="W34" s="114"/>
      <c r="X34" s="20"/>
      <c r="Y34" s="115"/>
      <c r="Z34" s="20"/>
      <c r="AA34" s="20"/>
      <c r="AB34" s="114"/>
      <c r="AC34" s="115"/>
      <c r="AD34" s="20"/>
      <c r="AE34" s="20"/>
      <c r="AF34" s="114"/>
      <c r="AG34" s="298"/>
      <c r="AH34" s="298"/>
      <c r="AI34" s="298"/>
      <c r="AJ34" s="319"/>
      <c r="AK34" s="199"/>
      <c r="AL34" s="319"/>
      <c r="AM34" s="319"/>
      <c r="AN34" s="199"/>
      <c r="AO34" s="319"/>
      <c r="AP34" s="319"/>
      <c r="AQ34" s="199"/>
      <c r="AR34" s="199"/>
      <c r="AS34" s="199"/>
      <c r="AT34" s="199"/>
      <c r="AU34" s="199"/>
      <c r="AV34" s="199"/>
      <c r="AW34" s="199"/>
      <c r="AX34" s="199"/>
      <c r="AY34" s="199"/>
      <c r="AZ34" s="199"/>
    </row>
    <row r="35" spans="1:52" x14ac:dyDescent="0.25">
      <c r="C35" s="236"/>
      <c r="D35" s="236"/>
      <c r="E35" s="236"/>
      <c r="F35" s="236"/>
      <c r="G35" s="135"/>
      <c r="H35" s="135"/>
      <c r="I35" s="69"/>
      <c r="J35" s="20"/>
      <c r="K35" s="135"/>
      <c r="L35" s="20"/>
      <c r="M35" s="20"/>
      <c r="N35" s="20"/>
      <c r="O35" s="20"/>
      <c r="P35" s="20"/>
      <c r="Q35" s="20"/>
      <c r="R35" s="114"/>
      <c r="S35" s="115"/>
      <c r="T35" s="115"/>
      <c r="U35" s="115"/>
      <c r="V35" s="20"/>
      <c r="W35" s="114"/>
      <c r="X35" s="20"/>
      <c r="Y35" s="115"/>
      <c r="Z35" s="20"/>
      <c r="AA35" s="20"/>
      <c r="AB35" s="114"/>
      <c r="AC35" s="115"/>
      <c r="AD35" s="20"/>
      <c r="AE35" s="20"/>
      <c r="AF35" s="114"/>
      <c r="AG35" s="298"/>
      <c r="AH35" s="298"/>
      <c r="AI35" s="298"/>
      <c r="AJ35" s="319"/>
      <c r="AK35" s="199"/>
      <c r="AL35" s="319"/>
      <c r="AM35" s="319"/>
      <c r="AN35" s="199"/>
      <c r="AO35" s="319"/>
      <c r="AP35" s="319"/>
      <c r="AQ35" s="199"/>
      <c r="AR35" s="199"/>
      <c r="AS35" s="199"/>
      <c r="AT35" s="199"/>
      <c r="AU35" s="199"/>
      <c r="AV35" s="199"/>
      <c r="AW35" s="199"/>
      <c r="AX35" s="199"/>
      <c r="AY35" s="199"/>
      <c r="AZ35" s="199"/>
    </row>
    <row r="36" spans="1:52" x14ac:dyDescent="0.25">
      <c r="C36" s="236"/>
      <c r="D36" s="236"/>
      <c r="E36" s="236"/>
      <c r="F36" s="236"/>
      <c r="G36" s="135"/>
      <c r="H36" s="135"/>
      <c r="I36" s="69"/>
      <c r="J36" s="20"/>
      <c r="K36" s="135"/>
      <c r="L36" s="20"/>
      <c r="M36" s="20"/>
      <c r="N36" s="20"/>
      <c r="O36" s="20"/>
      <c r="P36" s="20"/>
      <c r="Q36" s="20"/>
      <c r="R36" s="114"/>
      <c r="S36" s="115"/>
      <c r="T36" s="115"/>
      <c r="U36" s="115"/>
      <c r="V36" s="20"/>
      <c r="W36" s="114"/>
      <c r="X36" s="20"/>
      <c r="Y36" s="115"/>
      <c r="Z36" s="20"/>
      <c r="AA36" s="20"/>
      <c r="AB36" s="114"/>
      <c r="AC36" s="115"/>
      <c r="AD36" s="20"/>
      <c r="AE36" s="20"/>
      <c r="AF36" s="114"/>
      <c r="AG36" s="298"/>
      <c r="AH36" s="298"/>
      <c r="AI36" s="298"/>
      <c r="AJ36" s="319"/>
      <c r="AK36" s="199"/>
      <c r="AL36" s="319"/>
      <c r="AM36" s="319"/>
      <c r="AN36" s="199"/>
      <c r="AO36" s="319"/>
      <c r="AP36" s="319"/>
      <c r="AQ36" s="199"/>
      <c r="AR36" s="199"/>
      <c r="AS36" s="199"/>
      <c r="AT36" s="199"/>
      <c r="AU36" s="199"/>
      <c r="AV36" s="199"/>
      <c r="AW36" s="199"/>
      <c r="AX36" s="199"/>
      <c r="AY36" s="199"/>
      <c r="AZ36" s="199"/>
    </row>
    <row r="37" spans="1:52" x14ac:dyDescent="0.25">
      <c r="C37" s="236"/>
      <c r="D37" s="236"/>
      <c r="E37" s="236"/>
      <c r="F37" s="236"/>
      <c r="G37" s="135"/>
      <c r="H37" s="135"/>
      <c r="I37" s="69"/>
      <c r="J37" s="20"/>
      <c r="K37" s="135"/>
      <c r="L37" s="20"/>
      <c r="M37" s="20"/>
      <c r="N37" s="20"/>
      <c r="O37" s="20"/>
      <c r="P37" s="20"/>
      <c r="Q37" s="20"/>
      <c r="R37" s="114"/>
      <c r="S37" s="115"/>
      <c r="T37" s="115"/>
      <c r="U37" s="115"/>
      <c r="V37" s="20"/>
      <c r="W37" s="114"/>
      <c r="X37" s="20"/>
      <c r="Y37" s="115"/>
      <c r="Z37" s="20"/>
      <c r="AA37" s="20"/>
      <c r="AB37" s="114"/>
      <c r="AC37" s="115"/>
      <c r="AD37" s="20"/>
      <c r="AE37" s="20"/>
      <c r="AF37" s="114"/>
      <c r="AG37" s="298"/>
      <c r="AH37" s="298"/>
      <c r="AI37" s="298"/>
      <c r="AJ37" s="319"/>
      <c r="AK37" s="199"/>
      <c r="AL37" s="319"/>
      <c r="AM37" s="319"/>
      <c r="AN37" s="199"/>
      <c r="AO37" s="319"/>
      <c r="AP37" s="319"/>
      <c r="AQ37" s="199"/>
      <c r="AR37" s="199"/>
      <c r="AS37" s="199"/>
      <c r="AT37" s="199"/>
      <c r="AU37" s="199"/>
      <c r="AV37" s="199"/>
      <c r="AW37" s="199"/>
      <c r="AX37" s="199"/>
      <c r="AY37" s="199"/>
      <c r="AZ37" s="199"/>
    </row>
    <row r="38" spans="1:52" x14ac:dyDescent="0.25">
      <c r="C38" s="138"/>
      <c r="D38" s="138"/>
      <c r="E38" s="138"/>
      <c r="F38" s="138"/>
      <c r="G38" s="135"/>
      <c r="H38" s="135"/>
      <c r="I38" s="69"/>
      <c r="J38" s="20"/>
      <c r="K38" s="135"/>
      <c r="L38" s="20"/>
      <c r="M38" s="20"/>
      <c r="N38" s="20"/>
      <c r="O38" s="20"/>
      <c r="P38" s="20"/>
      <c r="Q38" s="20"/>
      <c r="R38" s="114"/>
      <c r="S38" s="115"/>
      <c r="T38" s="115"/>
      <c r="U38" s="115"/>
      <c r="V38" s="20"/>
      <c r="W38" s="114"/>
      <c r="X38" s="20"/>
      <c r="Y38" s="115"/>
      <c r="Z38" s="20"/>
      <c r="AA38" s="20"/>
      <c r="AB38" s="114"/>
      <c r="AC38" s="115"/>
      <c r="AD38" s="20"/>
      <c r="AE38" s="20"/>
      <c r="AF38" s="114"/>
      <c r="AG38" s="298"/>
      <c r="AH38" s="298"/>
      <c r="AI38" s="298"/>
      <c r="AJ38" s="319"/>
      <c r="AK38" s="199"/>
      <c r="AL38" s="319"/>
      <c r="AM38" s="319"/>
      <c r="AN38" s="199"/>
      <c r="AO38" s="319"/>
      <c r="AP38" s="319"/>
      <c r="AQ38" s="199"/>
      <c r="AR38" s="199"/>
      <c r="AS38" s="199"/>
      <c r="AT38" s="199"/>
      <c r="AU38" s="199"/>
      <c r="AV38" s="199"/>
      <c r="AW38" s="199"/>
      <c r="AX38" s="199"/>
      <c r="AY38" s="199"/>
      <c r="AZ38" s="199"/>
    </row>
    <row r="39" spans="1:52" x14ac:dyDescent="0.25">
      <c r="C39" s="138"/>
      <c r="D39" s="138"/>
      <c r="E39" s="138"/>
      <c r="F39" s="138"/>
      <c r="G39" s="135"/>
      <c r="H39" s="135"/>
      <c r="I39" s="69"/>
      <c r="J39" s="20"/>
      <c r="K39" s="135"/>
      <c r="L39" s="20"/>
      <c r="M39" s="20"/>
      <c r="N39" s="20"/>
      <c r="O39" s="20"/>
      <c r="P39" s="20"/>
      <c r="Q39" s="20"/>
      <c r="R39" s="114"/>
      <c r="S39" s="115"/>
      <c r="T39" s="115"/>
      <c r="U39" s="115"/>
      <c r="V39" s="20"/>
      <c r="W39" s="114"/>
      <c r="X39" s="20"/>
      <c r="Y39" s="115"/>
      <c r="Z39" s="20"/>
      <c r="AA39" s="20"/>
      <c r="AB39" s="114"/>
      <c r="AC39" s="115"/>
      <c r="AD39" s="20"/>
      <c r="AE39" s="20"/>
      <c r="AF39" s="114"/>
      <c r="AG39" s="298"/>
      <c r="AH39" s="298"/>
      <c r="AI39" s="298"/>
      <c r="AJ39" s="319"/>
      <c r="AK39" s="199"/>
      <c r="AL39" s="319"/>
      <c r="AM39" s="319"/>
      <c r="AN39" s="199"/>
      <c r="AO39" s="319"/>
      <c r="AP39" s="319"/>
      <c r="AQ39" s="199"/>
      <c r="AR39" s="199"/>
      <c r="AS39" s="199"/>
      <c r="AT39" s="199"/>
      <c r="AU39" s="199"/>
      <c r="AV39" s="199"/>
      <c r="AW39" s="199"/>
      <c r="AX39" s="199"/>
      <c r="AY39" s="199"/>
      <c r="AZ39" s="199"/>
    </row>
    <row r="40" spans="1:52" x14ac:dyDescent="0.25">
      <c r="C40" s="138"/>
      <c r="D40" s="138"/>
      <c r="E40" s="138"/>
      <c r="F40" s="138"/>
      <c r="G40" s="135"/>
      <c r="H40" s="135"/>
      <c r="I40" s="69"/>
      <c r="J40" s="20"/>
      <c r="K40" s="135"/>
      <c r="L40" s="20"/>
      <c r="M40" s="20"/>
      <c r="N40" s="20"/>
      <c r="O40" s="20"/>
      <c r="P40" s="20"/>
      <c r="Q40" s="20"/>
      <c r="R40" s="114"/>
      <c r="S40" s="115"/>
      <c r="T40" s="115"/>
      <c r="U40" s="115"/>
      <c r="V40" s="20"/>
      <c r="W40" s="114"/>
      <c r="X40" s="20"/>
      <c r="Y40" s="115"/>
      <c r="Z40" s="20"/>
      <c r="AA40" s="20"/>
      <c r="AB40" s="114"/>
      <c r="AC40" s="115"/>
      <c r="AD40" s="20"/>
      <c r="AE40" s="20"/>
      <c r="AF40" s="114"/>
      <c r="AG40" s="298"/>
      <c r="AH40" s="298"/>
      <c r="AI40" s="298"/>
      <c r="AJ40" s="319"/>
      <c r="AK40" s="199"/>
      <c r="AL40" s="319"/>
      <c r="AM40" s="319"/>
      <c r="AN40" s="199"/>
      <c r="AO40" s="319"/>
      <c r="AP40" s="319"/>
      <c r="AQ40" s="199"/>
      <c r="AR40" s="199"/>
      <c r="AS40" s="199"/>
      <c r="AT40" s="199"/>
      <c r="AU40" s="199"/>
      <c r="AV40" s="199"/>
      <c r="AW40" s="199"/>
      <c r="AX40" s="199"/>
      <c r="AY40" s="199"/>
      <c r="AZ40" s="199"/>
    </row>
    <row r="41" spans="1:52" x14ac:dyDescent="0.25">
      <c r="C41" s="104"/>
      <c r="D41" s="133"/>
      <c r="E41" s="134"/>
      <c r="F41" s="133"/>
      <c r="G41" s="135"/>
      <c r="H41" s="135"/>
      <c r="I41" s="69"/>
      <c r="J41" s="20"/>
      <c r="K41" s="135"/>
      <c r="L41" s="20"/>
      <c r="M41" s="20"/>
      <c r="N41" s="20"/>
      <c r="O41" s="20"/>
      <c r="P41" s="20"/>
      <c r="Q41" s="20"/>
      <c r="R41" s="114"/>
      <c r="S41" s="115"/>
      <c r="T41" s="115"/>
      <c r="U41" s="115"/>
      <c r="V41" s="20"/>
      <c r="W41" s="114"/>
      <c r="X41" s="20"/>
      <c r="Y41" s="115"/>
      <c r="Z41" s="20"/>
      <c r="AA41" s="20"/>
      <c r="AB41" s="114"/>
      <c r="AC41" s="115"/>
      <c r="AD41" s="20"/>
      <c r="AE41" s="20"/>
      <c r="AF41" s="114"/>
      <c r="AG41" s="298"/>
      <c r="AH41" s="298"/>
      <c r="AI41" s="298"/>
      <c r="AJ41" s="319"/>
      <c r="AK41" s="199"/>
      <c r="AL41" s="319"/>
      <c r="AM41" s="319"/>
      <c r="AN41" s="199"/>
      <c r="AO41" s="319"/>
      <c r="AP41" s="319"/>
      <c r="AQ41" s="199"/>
      <c r="AR41" s="199"/>
      <c r="AS41" s="199"/>
      <c r="AT41" s="199"/>
      <c r="AU41" s="199"/>
      <c r="AV41" s="199"/>
      <c r="AW41" s="199"/>
      <c r="AX41" s="199"/>
      <c r="AY41" s="199"/>
      <c r="AZ41" s="199"/>
    </row>
    <row r="42" spans="1:52" x14ac:dyDescent="0.25">
      <c r="C42" s="104"/>
      <c r="D42" s="133"/>
      <c r="E42" s="134"/>
      <c r="F42" s="133"/>
      <c r="G42" s="135"/>
      <c r="H42" s="135"/>
      <c r="I42" s="69"/>
      <c r="J42" s="20"/>
      <c r="K42" s="135"/>
      <c r="L42" s="20"/>
      <c r="M42" s="20"/>
      <c r="N42" s="20"/>
      <c r="O42" s="20"/>
      <c r="P42" s="20"/>
      <c r="Q42" s="20"/>
      <c r="R42" s="114"/>
      <c r="S42" s="115"/>
      <c r="T42" s="115"/>
      <c r="U42" s="115"/>
      <c r="V42" s="20"/>
      <c r="W42" s="114"/>
      <c r="X42" s="20"/>
      <c r="Y42" s="115"/>
      <c r="Z42" s="20"/>
      <c r="AA42" s="20"/>
      <c r="AB42" s="114"/>
      <c r="AC42" s="115"/>
      <c r="AD42" s="20"/>
      <c r="AE42" s="20"/>
      <c r="AF42" s="114"/>
      <c r="AG42" s="298"/>
      <c r="AH42" s="298"/>
      <c r="AI42" s="298"/>
      <c r="AJ42" s="319"/>
      <c r="AK42" s="199"/>
      <c r="AL42" s="319"/>
      <c r="AM42" s="319"/>
      <c r="AN42" s="199"/>
      <c r="AO42" s="319"/>
      <c r="AP42" s="319"/>
      <c r="AQ42" s="199"/>
      <c r="AR42" s="199"/>
      <c r="AS42" s="199"/>
      <c r="AT42" s="199"/>
      <c r="AU42" s="199"/>
      <c r="AV42" s="199"/>
      <c r="AW42" s="199"/>
      <c r="AX42" s="199"/>
      <c r="AY42" s="199"/>
      <c r="AZ42" s="199"/>
    </row>
    <row r="43" spans="1:52" x14ac:dyDescent="0.25">
      <c r="C43" s="104"/>
      <c r="D43" s="133"/>
      <c r="E43" s="134"/>
      <c r="F43" s="133"/>
      <c r="G43" s="135"/>
      <c r="H43" s="135"/>
      <c r="I43" s="69"/>
      <c r="J43" s="20"/>
      <c r="K43" s="135"/>
      <c r="L43" s="20"/>
      <c r="M43" s="20"/>
      <c r="N43" s="20"/>
      <c r="O43" s="20"/>
      <c r="P43" s="20"/>
      <c r="Q43" s="20"/>
      <c r="R43" s="114"/>
      <c r="S43" s="115"/>
      <c r="T43" s="115"/>
      <c r="U43" s="115"/>
      <c r="V43" s="20"/>
      <c r="W43" s="114"/>
      <c r="X43" s="20"/>
      <c r="Y43" s="115"/>
      <c r="Z43" s="20"/>
      <c r="AA43" s="20"/>
      <c r="AB43" s="114"/>
      <c r="AC43" s="115"/>
      <c r="AD43" s="20"/>
      <c r="AE43" s="20"/>
      <c r="AF43" s="114"/>
      <c r="AG43" s="298"/>
      <c r="AH43" s="298"/>
      <c r="AI43" s="298"/>
      <c r="AJ43" s="319"/>
      <c r="AK43" s="199"/>
      <c r="AL43" s="319"/>
      <c r="AM43" s="319"/>
      <c r="AN43" s="199"/>
      <c r="AO43" s="319"/>
      <c r="AP43" s="319"/>
      <c r="AQ43" s="199"/>
      <c r="AR43" s="199"/>
      <c r="AS43" s="199"/>
      <c r="AT43" s="199"/>
      <c r="AU43" s="199"/>
      <c r="AV43" s="199"/>
      <c r="AW43" s="199"/>
      <c r="AX43" s="199"/>
      <c r="AY43" s="199"/>
      <c r="AZ43" s="199"/>
    </row>
    <row r="44" spans="1:52" x14ac:dyDescent="0.25">
      <c r="C44" s="104"/>
      <c r="D44" s="133"/>
      <c r="E44" s="134"/>
      <c r="F44" s="133"/>
      <c r="G44" s="135"/>
      <c r="H44" s="135"/>
      <c r="I44" s="69"/>
      <c r="J44" s="20"/>
      <c r="K44" s="135"/>
      <c r="L44" s="20"/>
      <c r="M44" s="20"/>
      <c r="N44" s="20"/>
      <c r="O44" s="20"/>
      <c r="P44" s="20"/>
      <c r="Q44" s="20"/>
      <c r="R44" s="114"/>
      <c r="S44" s="115"/>
      <c r="T44" s="115"/>
      <c r="U44" s="115"/>
      <c r="V44" s="20"/>
      <c r="W44" s="114"/>
      <c r="X44" s="20"/>
      <c r="Y44" s="115"/>
      <c r="Z44" s="20"/>
      <c r="AA44" s="20"/>
      <c r="AB44" s="114"/>
      <c r="AC44" s="115"/>
      <c r="AD44" s="20"/>
      <c r="AE44" s="20"/>
      <c r="AF44" s="114"/>
      <c r="AG44" s="298"/>
      <c r="AH44" s="298"/>
      <c r="AI44" s="298"/>
      <c r="AJ44" s="319"/>
      <c r="AK44" s="199"/>
      <c r="AL44" s="319"/>
      <c r="AM44" s="319"/>
      <c r="AN44" s="199"/>
      <c r="AO44" s="319"/>
      <c r="AP44" s="319"/>
      <c r="AQ44" s="199"/>
      <c r="AR44" s="199"/>
      <c r="AS44" s="199"/>
      <c r="AT44" s="199"/>
      <c r="AU44" s="199"/>
      <c r="AV44" s="199"/>
      <c r="AW44" s="199"/>
      <c r="AX44" s="199"/>
      <c r="AY44" s="199"/>
      <c r="AZ44" s="199"/>
    </row>
    <row r="45" spans="1:52" x14ac:dyDescent="0.25">
      <c r="C45" s="104"/>
      <c r="D45" s="133"/>
      <c r="E45" s="134"/>
      <c r="F45" s="133"/>
      <c r="G45" s="135"/>
      <c r="H45" s="135"/>
      <c r="I45" s="69"/>
      <c r="J45" s="20"/>
      <c r="K45" s="135"/>
      <c r="L45" s="20"/>
      <c r="M45" s="20"/>
      <c r="N45" s="20"/>
      <c r="O45" s="20"/>
      <c r="P45" s="20"/>
      <c r="Q45" s="20"/>
      <c r="R45" s="114"/>
      <c r="S45" s="115"/>
      <c r="T45" s="115"/>
      <c r="U45" s="115"/>
      <c r="V45" s="20"/>
      <c r="W45" s="114"/>
      <c r="X45" s="20"/>
      <c r="Y45" s="115"/>
      <c r="Z45" s="20"/>
      <c r="AA45" s="20"/>
      <c r="AB45" s="114"/>
      <c r="AC45" s="115"/>
      <c r="AD45" s="20"/>
      <c r="AE45" s="20"/>
      <c r="AF45" s="114"/>
      <c r="AG45" s="298"/>
      <c r="AH45" s="298"/>
      <c r="AI45" s="298"/>
      <c r="AJ45" s="319"/>
      <c r="AK45" s="199"/>
      <c r="AL45" s="319"/>
      <c r="AM45" s="319"/>
      <c r="AN45" s="199"/>
      <c r="AO45" s="319"/>
      <c r="AP45" s="319"/>
      <c r="AQ45" s="199"/>
      <c r="AR45" s="199"/>
      <c r="AS45" s="199"/>
      <c r="AT45" s="199"/>
      <c r="AU45" s="199"/>
      <c r="AV45" s="199"/>
      <c r="AW45" s="199"/>
      <c r="AX45" s="199"/>
      <c r="AY45" s="199"/>
      <c r="AZ45" s="199"/>
    </row>
    <row r="46" spans="1:52" x14ac:dyDescent="0.25">
      <c r="C46" s="104"/>
      <c r="D46" s="133"/>
      <c r="E46" s="134"/>
      <c r="F46" s="133"/>
      <c r="G46" s="135"/>
      <c r="H46" s="135"/>
      <c r="I46" s="69"/>
      <c r="J46" s="20"/>
      <c r="K46" s="135"/>
      <c r="L46" s="20"/>
      <c r="M46" s="20"/>
      <c r="N46" s="20"/>
      <c r="O46" s="20"/>
      <c r="P46" s="20"/>
      <c r="Q46" s="20"/>
      <c r="R46" s="114"/>
      <c r="S46" s="115"/>
      <c r="T46" s="115"/>
      <c r="U46" s="115"/>
      <c r="V46" s="20"/>
      <c r="W46" s="114"/>
      <c r="X46" s="20"/>
      <c r="Y46" s="115"/>
      <c r="Z46" s="20"/>
      <c r="AA46" s="20"/>
      <c r="AB46" s="114"/>
      <c r="AC46" s="115"/>
      <c r="AD46" s="20"/>
      <c r="AE46" s="20"/>
      <c r="AF46" s="114"/>
      <c r="AG46" s="298"/>
      <c r="AH46" s="298"/>
      <c r="AI46" s="298"/>
      <c r="AJ46" s="319"/>
      <c r="AK46" s="199"/>
      <c r="AL46" s="319"/>
      <c r="AM46" s="319"/>
      <c r="AN46" s="199"/>
      <c r="AO46" s="319"/>
      <c r="AP46" s="319"/>
      <c r="AQ46" s="199"/>
      <c r="AR46" s="199"/>
      <c r="AS46" s="199"/>
      <c r="AT46" s="199"/>
      <c r="AU46" s="199"/>
      <c r="AV46" s="199"/>
      <c r="AW46" s="199"/>
      <c r="AX46" s="199"/>
      <c r="AY46" s="199"/>
      <c r="AZ46" s="199"/>
    </row>
    <row r="47" spans="1:52" x14ac:dyDescent="0.25">
      <c r="C47" s="104"/>
      <c r="D47" s="133"/>
      <c r="E47" s="134"/>
      <c r="F47" s="133"/>
      <c r="G47" s="135"/>
      <c r="H47" s="135"/>
      <c r="I47" s="69"/>
      <c r="J47" s="20"/>
      <c r="K47" s="135"/>
      <c r="L47" s="20"/>
      <c r="M47" s="20"/>
      <c r="N47" s="20"/>
      <c r="O47" s="20"/>
      <c r="P47" s="20"/>
      <c r="Q47" s="20"/>
      <c r="R47" s="114"/>
      <c r="S47" s="115"/>
      <c r="T47" s="115"/>
      <c r="U47" s="115"/>
      <c r="V47" s="20"/>
      <c r="W47" s="114"/>
      <c r="X47" s="20"/>
      <c r="Y47" s="115"/>
      <c r="Z47" s="20"/>
      <c r="AA47" s="20"/>
      <c r="AB47" s="114"/>
      <c r="AC47" s="115"/>
      <c r="AD47" s="20"/>
      <c r="AE47" s="20"/>
      <c r="AF47" s="114"/>
      <c r="AG47" s="298"/>
      <c r="AH47" s="298"/>
      <c r="AI47" s="298"/>
      <c r="AJ47" s="319"/>
      <c r="AK47" s="199"/>
      <c r="AL47" s="319"/>
      <c r="AM47" s="319"/>
      <c r="AN47" s="199"/>
      <c r="AO47" s="319"/>
      <c r="AP47" s="319"/>
      <c r="AQ47" s="199"/>
      <c r="AR47" s="199"/>
      <c r="AS47" s="199"/>
      <c r="AT47" s="199"/>
      <c r="AU47" s="199"/>
      <c r="AV47" s="199"/>
      <c r="AW47" s="199"/>
      <c r="AX47" s="199"/>
      <c r="AY47" s="199"/>
      <c r="AZ47" s="199"/>
    </row>
    <row r="48" spans="1:52" x14ac:dyDescent="0.25">
      <c r="C48" s="104"/>
      <c r="D48" s="133"/>
      <c r="E48" s="134"/>
      <c r="F48" s="133"/>
      <c r="G48" s="135"/>
      <c r="H48" s="135"/>
      <c r="I48" s="69"/>
      <c r="J48" s="20"/>
      <c r="K48" s="135"/>
      <c r="L48" s="20"/>
      <c r="M48" s="20"/>
      <c r="N48" s="20"/>
      <c r="O48" s="20"/>
      <c r="P48" s="20"/>
      <c r="Q48" s="20"/>
      <c r="R48" s="114"/>
      <c r="S48" s="115"/>
      <c r="T48" s="115"/>
      <c r="U48" s="115"/>
      <c r="V48" s="20"/>
      <c r="W48" s="114"/>
      <c r="X48" s="20"/>
      <c r="Y48" s="115"/>
      <c r="Z48" s="20"/>
      <c r="AA48" s="20"/>
      <c r="AB48" s="114"/>
      <c r="AC48" s="115"/>
      <c r="AD48" s="20"/>
      <c r="AE48" s="20"/>
      <c r="AF48" s="114"/>
      <c r="AG48" s="298"/>
      <c r="AH48" s="298"/>
      <c r="AI48" s="298"/>
      <c r="AJ48" s="319"/>
      <c r="AK48" s="199"/>
      <c r="AL48" s="319"/>
      <c r="AM48" s="319"/>
      <c r="AN48" s="199"/>
      <c r="AO48" s="319"/>
      <c r="AP48" s="319"/>
      <c r="AQ48" s="199"/>
      <c r="AR48" s="199"/>
      <c r="AS48" s="199"/>
      <c r="AT48" s="199"/>
      <c r="AU48" s="199"/>
      <c r="AV48" s="199"/>
      <c r="AW48" s="199"/>
      <c r="AX48" s="199"/>
      <c r="AY48" s="199"/>
      <c r="AZ48" s="199"/>
    </row>
    <row r="49" spans="3:52" x14ac:dyDescent="0.25">
      <c r="C49" s="104"/>
      <c r="D49" s="133"/>
      <c r="E49" s="134"/>
      <c r="F49" s="133"/>
      <c r="G49" s="135"/>
      <c r="H49" s="135"/>
      <c r="I49" s="69"/>
      <c r="J49" s="20"/>
      <c r="K49" s="135"/>
      <c r="L49" s="20"/>
      <c r="M49" s="20"/>
      <c r="N49" s="20"/>
      <c r="O49" s="20"/>
      <c r="P49" s="20"/>
      <c r="Q49" s="20"/>
      <c r="R49" s="114"/>
      <c r="S49" s="115"/>
      <c r="T49" s="115"/>
      <c r="U49" s="115"/>
      <c r="V49" s="20"/>
      <c r="W49" s="114"/>
      <c r="X49" s="20"/>
      <c r="Y49" s="115"/>
      <c r="Z49" s="20"/>
      <c r="AA49" s="20"/>
      <c r="AB49" s="114"/>
      <c r="AC49" s="115"/>
      <c r="AD49" s="20"/>
      <c r="AE49" s="20"/>
      <c r="AF49" s="114"/>
      <c r="AG49" s="298"/>
      <c r="AH49" s="298"/>
      <c r="AI49" s="298"/>
      <c r="AJ49" s="319"/>
      <c r="AK49" s="199"/>
      <c r="AL49" s="319"/>
      <c r="AM49" s="319"/>
      <c r="AN49" s="199"/>
      <c r="AO49" s="319"/>
      <c r="AP49" s="319"/>
      <c r="AQ49" s="199"/>
      <c r="AR49" s="199"/>
      <c r="AS49" s="199"/>
      <c r="AT49" s="199"/>
      <c r="AU49" s="199"/>
      <c r="AV49" s="199"/>
      <c r="AW49" s="199"/>
      <c r="AX49" s="199"/>
      <c r="AY49" s="199"/>
      <c r="AZ49" s="199"/>
    </row>
    <row r="50" spans="3:52" x14ac:dyDescent="0.25">
      <c r="C50" s="104"/>
      <c r="D50" s="133"/>
      <c r="E50" s="134"/>
      <c r="F50" s="133"/>
      <c r="G50" s="135"/>
      <c r="H50" s="135"/>
      <c r="I50" s="69"/>
      <c r="J50" s="20"/>
      <c r="K50" s="135"/>
      <c r="L50" s="20"/>
      <c r="M50" s="20"/>
      <c r="N50" s="20"/>
      <c r="O50" s="20"/>
      <c r="P50" s="20"/>
      <c r="Q50" s="20"/>
      <c r="R50" s="114"/>
      <c r="S50" s="115"/>
      <c r="T50" s="115"/>
      <c r="U50" s="115"/>
      <c r="V50" s="20"/>
      <c r="W50" s="114"/>
      <c r="X50" s="20"/>
      <c r="Y50" s="115"/>
      <c r="Z50" s="20"/>
      <c r="AA50" s="20"/>
      <c r="AB50" s="114"/>
      <c r="AC50" s="115"/>
      <c r="AD50" s="20"/>
      <c r="AE50" s="20"/>
      <c r="AF50" s="114"/>
      <c r="AG50" s="298"/>
      <c r="AH50" s="298"/>
      <c r="AI50" s="298"/>
      <c r="AJ50" s="319"/>
      <c r="AK50" s="199"/>
      <c r="AL50" s="319"/>
      <c r="AM50" s="319"/>
      <c r="AN50" s="199"/>
      <c r="AO50" s="319"/>
      <c r="AP50" s="319"/>
      <c r="AQ50" s="199"/>
      <c r="AR50" s="199"/>
      <c r="AS50" s="199"/>
      <c r="AT50" s="199"/>
      <c r="AU50" s="199"/>
      <c r="AV50" s="199"/>
      <c r="AW50" s="199"/>
      <c r="AX50" s="199"/>
      <c r="AY50" s="199"/>
      <c r="AZ50" s="199"/>
    </row>
    <row r="51" spans="3:52" x14ac:dyDescent="0.25">
      <c r="C51" s="104"/>
      <c r="D51" s="133"/>
      <c r="E51" s="134"/>
      <c r="F51" s="133"/>
      <c r="G51" s="135"/>
      <c r="H51" s="135"/>
      <c r="I51" s="69"/>
      <c r="J51" s="20"/>
      <c r="K51" s="135"/>
      <c r="L51" s="20"/>
      <c r="M51" s="20"/>
      <c r="N51" s="20"/>
      <c r="O51" s="20"/>
      <c r="P51" s="20"/>
      <c r="Q51" s="20"/>
      <c r="R51" s="114"/>
      <c r="S51" s="115"/>
      <c r="T51" s="115"/>
      <c r="U51" s="115"/>
      <c r="V51" s="20"/>
      <c r="W51" s="114"/>
      <c r="X51" s="20"/>
      <c r="Y51" s="115"/>
      <c r="Z51" s="20"/>
      <c r="AA51" s="20"/>
      <c r="AB51" s="114"/>
      <c r="AC51" s="115"/>
      <c r="AD51" s="20"/>
      <c r="AE51" s="20"/>
      <c r="AF51" s="114"/>
      <c r="AG51" s="298"/>
      <c r="AH51" s="298"/>
      <c r="AI51" s="298"/>
      <c r="AJ51" s="319"/>
      <c r="AK51" s="199"/>
      <c r="AL51" s="319"/>
      <c r="AM51" s="319"/>
      <c r="AN51" s="199"/>
      <c r="AO51" s="319"/>
      <c r="AP51" s="319"/>
      <c r="AQ51" s="199"/>
      <c r="AR51" s="199"/>
      <c r="AS51" s="199"/>
      <c r="AT51" s="199"/>
      <c r="AU51" s="199"/>
      <c r="AV51" s="199"/>
      <c r="AW51" s="199"/>
      <c r="AX51" s="199"/>
      <c r="AY51" s="199"/>
      <c r="AZ51" s="199"/>
    </row>
    <row r="52" spans="3:52" x14ac:dyDescent="0.25">
      <c r="C52" s="104"/>
      <c r="D52" s="133"/>
      <c r="E52" s="134"/>
      <c r="F52" s="133"/>
      <c r="G52" s="135"/>
      <c r="H52" s="135"/>
      <c r="I52" s="69"/>
      <c r="J52" s="20"/>
      <c r="K52" s="135"/>
      <c r="L52" s="20"/>
      <c r="M52" s="20"/>
      <c r="N52" s="20"/>
      <c r="O52" s="20"/>
      <c r="P52" s="20"/>
      <c r="Q52" s="20"/>
      <c r="R52" s="114"/>
      <c r="S52" s="115"/>
      <c r="T52" s="115"/>
      <c r="U52" s="115"/>
      <c r="V52" s="20"/>
      <c r="W52" s="114"/>
      <c r="X52" s="20"/>
      <c r="Y52" s="115"/>
      <c r="Z52" s="20"/>
      <c r="AA52" s="20"/>
      <c r="AB52" s="114"/>
      <c r="AC52" s="115"/>
      <c r="AD52" s="20"/>
      <c r="AE52" s="20"/>
      <c r="AF52" s="114"/>
      <c r="AG52" s="298"/>
      <c r="AH52" s="298"/>
      <c r="AI52" s="298"/>
      <c r="AJ52" s="319"/>
      <c r="AK52" s="199"/>
      <c r="AL52" s="319"/>
      <c r="AM52" s="319"/>
      <c r="AN52" s="199"/>
      <c r="AO52" s="319"/>
      <c r="AP52" s="319"/>
      <c r="AQ52" s="199"/>
      <c r="AR52" s="199"/>
      <c r="AS52" s="199"/>
      <c r="AT52" s="199"/>
      <c r="AU52" s="199"/>
      <c r="AV52" s="199"/>
      <c r="AW52" s="199"/>
      <c r="AX52" s="199"/>
      <c r="AY52" s="199"/>
      <c r="AZ52" s="199"/>
    </row>
    <row r="53" spans="3:52" x14ac:dyDescent="0.25">
      <c r="C53" s="104"/>
      <c r="D53" s="133"/>
      <c r="E53" s="134"/>
      <c r="F53" s="133"/>
      <c r="G53" s="135"/>
      <c r="H53" s="135"/>
      <c r="I53" s="69"/>
      <c r="J53" s="20"/>
      <c r="K53" s="135"/>
      <c r="L53" s="20"/>
      <c r="M53" s="20"/>
      <c r="N53" s="20"/>
      <c r="O53" s="20"/>
      <c r="P53" s="20"/>
      <c r="Q53" s="20"/>
      <c r="R53" s="114"/>
      <c r="S53" s="115"/>
      <c r="T53" s="115"/>
      <c r="U53" s="115"/>
      <c r="V53" s="20"/>
      <c r="W53" s="114"/>
      <c r="X53" s="20"/>
      <c r="Y53" s="115"/>
      <c r="Z53" s="20"/>
      <c r="AA53" s="20"/>
      <c r="AB53" s="114"/>
      <c r="AC53" s="115"/>
      <c r="AD53" s="20"/>
      <c r="AE53" s="20"/>
      <c r="AF53" s="114"/>
      <c r="AG53" s="298"/>
      <c r="AH53" s="298"/>
      <c r="AI53" s="298"/>
      <c r="AJ53" s="319"/>
      <c r="AK53" s="199"/>
      <c r="AL53" s="319"/>
      <c r="AM53" s="319"/>
      <c r="AN53" s="199"/>
      <c r="AO53" s="319"/>
      <c r="AP53" s="319"/>
      <c r="AQ53" s="199"/>
      <c r="AR53" s="199"/>
      <c r="AS53" s="199"/>
      <c r="AT53" s="199"/>
      <c r="AU53" s="199"/>
      <c r="AV53" s="199"/>
      <c r="AW53" s="199"/>
      <c r="AX53" s="199"/>
      <c r="AY53" s="199"/>
      <c r="AZ53" s="199"/>
    </row>
    <row r="54" spans="3:52" x14ac:dyDescent="0.25">
      <c r="C54" s="104"/>
      <c r="D54" s="133"/>
      <c r="E54" s="134"/>
      <c r="F54" s="133"/>
      <c r="G54" s="135"/>
      <c r="H54" s="135"/>
      <c r="I54" s="69"/>
      <c r="J54" s="20"/>
      <c r="K54" s="135"/>
      <c r="L54" s="20"/>
      <c r="M54" s="20"/>
      <c r="N54" s="20"/>
      <c r="O54" s="20"/>
      <c r="P54" s="20"/>
      <c r="Q54" s="20"/>
      <c r="R54" s="114"/>
      <c r="S54" s="115"/>
      <c r="T54" s="115"/>
      <c r="U54" s="115"/>
      <c r="V54" s="20"/>
      <c r="W54" s="114"/>
      <c r="X54" s="20"/>
      <c r="Y54" s="115"/>
      <c r="Z54" s="20"/>
      <c r="AA54" s="20"/>
      <c r="AB54" s="114"/>
      <c r="AC54" s="115"/>
      <c r="AD54" s="20"/>
      <c r="AE54" s="20"/>
      <c r="AF54" s="114"/>
      <c r="AG54" s="298"/>
      <c r="AH54" s="298"/>
      <c r="AI54" s="298"/>
      <c r="AJ54" s="319"/>
      <c r="AK54" s="199"/>
      <c r="AL54" s="319"/>
      <c r="AM54" s="319"/>
      <c r="AN54" s="199"/>
      <c r="AO54" s="319"/>
      <c r="AP54" s="319"/>
      <c r="AQ54" s="199"/>
      <c r="AR54" s="199"/>
      <c r="AS54" s="199"/>
      <c r="AT54" s="199"/>
      <c r="AU54" s="199"/>
      <c r="AV54" s="199"/>
      <c r="AW54" s="199"/>
      <c r="AX54" s="199"/>
      <c r="AY54" s="199"/>
      <c r="AZ54" s="199"/>
    </row>
    <row r="55" spans="3:52" x14ac:dyDescent="0.25">
      <c r="C55" s="104"/>
      <c r="D55" s="133"/>
      <c r="E55" s="134"/>
      <c r="F55" s="133"/>
      <c r="G55" s="135"/>
      <c r="H55" s="135"/>
      <c r="I55" s="69"/>
      <c r="J55" s="20"/>
      <c r="K55" s="135"/>
      <c r="L55" s="20"/>
      <c r="M55" s="20"/>
      <c r="N55" s="20"/>
      <c r="O55" s="20"/>
      <c r="P55" s="20"/>
      <c r="Q55" s="20"/>
      <c r="R55" s="114"/>
      <c r="S55" s="115"/>
      <c r="T55" s="115"/>
      <c r="U55" s="115"/>
      <c r="V55" s="20"/>
      <c r="W55" s="114"/>
      <c r="X55" s="20"/>
      <c r="Y55" s="115"/>
      <c r="Z55" s="20"/>
      <c r="AA55" s="20"/>
      <c r="AB55" s="114"/>
      <c r="AC55" s="115"/>
      <c r="AD55" s="20"/>
      <c r="AE55" s="20"/>
      <c r="AF55" s="114"/>
      <c r="AG55" s="298"/>
      <c r="AH55" s="298"/>
      <c r="AI55" s="298"/>
      <c r="AJ55" s="319"/>
      <c r="AK55" s="199"/>
      <c r="AL55" s="319"/>
      <c r="AM55" s="319"/>
      <c r="AN55" s="199"/>
      <c r="AO55" s="319"/>
      <c r="AP55" s="319"/>
      <c r="AQ55" s="199"/>
      <c r="AR55" s="199"/>
      <c r="AS55" s="199"/>
      <c r="AT55" s="199"/>
      <c r="AU55" s="199"/>
      <c r="AV55" s="199"/>
      <c r="AW55" s="199"/>
      <c r="AX55" s="199"/>
      <c r="AY55" s="199"/>
      <c r="AZ55" s="199"/>
    </row>
    <row r="56" spans="3:52" x14ac:dyDescent="0.25">
      <c r="C56" s="104"/>
      <c r="D56" s="133"/>
      <c r="E56" s="134"/>
      <c r="F56" s="133"/>
      <c r="G56" s="135"/>
      <c r="H56" s="135"/>
      <c r="I56" s="69"/>
      <c r="J56" s="20"/>
      <c r="K56" s="135"/>
      <c r="L56" s="20"/>
      <c r="M56" s="20"/>
      <c r="N56" s="20"/>
      <c r="O56" s="20"/>
      <c r="P56" s="20"/>
      <c r="Q56" s="20"/>
      <c r="R56" s="114"/>
      <c r="S56" s="115"/>
      <c r="T56" s="115"/>
      <c r="U56" s="115"/>
      <c r="V56" s="20"/>
      <c r="W56" s="114"/>
      <c r="X56" s="20"/>
      <c r="Y56" s="115"/>
      <c r="Z56" s="20"/>
      <c r="AA56" s="20"/>
      <c r="AB56" s="114"/>
      <c r="AC56" s="115"/>
      <c r="AD56" s="20"/>
      <c r="AE56" s="20"/>
      <c r="AF56" s="114"/>
      <c r="AG56" s="298"/>
      <c r="AH56" s="298"/>
      <c r="AI56" s="298"/>
      <c r="AJ56" s="319"/>
      <c r="AK56" s="199"/>
      <c r="AL56" s="319"/>
      <c r="AM56" s="319"/>
      <c r="AN56" s="199"/>
      <c r="AO56" s="319"/>
      <c r="AP56" s="319"/>
      <c r="AQ56" s="199"/>
      <c r="AR56" s="199"/>
      <c r="AS56" s="199"/>
      <c r="AT56" s="199"/>
      <c r="AU56" s="199"/>
      <c r="AV56" s="199"/>
      <c r="AW56" s="199"/>
      <c r="AX56" s="199"/>
      <c r="AY56" s="199"/>
      <c r="AZ56" s="199"/>
    </row>
    <row r="57" spans="3:52" x14ac:dyDescent="0.25">
      <c r="C57" s="104"/>
      <c r="D57" s="104"/>
      <c r="E57" s="134"/>
      <c r="F57" s="133"/>
      <c r="G57" s="135"/>
      <c r="H57" s="135"/>
      <c r="I57" s="69"/>
      <c r="J57" s="20"/>
      <c r="K57" s="135"/>
      <c r="L57" s="20"/>
      <c r="M57" s="20"/>
      <c r="N57" s="20"/>
      <c r="O57" s="20"/>
      <c r="P57" s="20"/>
      <c r="Q57" s="20"/>
      <c r="R57" s="114"/>
      <c r="S57" s="115"/>
      <c r="T57" s="115"/>
      <c r="U57" s="115"/>
      <c r="V57" s="20"/>
      <c r="W57" s="114"/>
      <c r="X57" s="20"/>
      <c r="Y57" s="115"/>
      <c r="Z57" s="20"/>
      <c r="AA57" s="20"/>
      <c r="AB57" s="114"/>
      <c r="AC57" s="115"/>
      <c r="AD57" s="20"/>
      <c r="AE57" s="20"/>
      <c r="AF57" s="114"/>
      <c r="AG57" s="298"/>
      <c r="AH57" s="298"/>
      <c r="AI57" s="298"/>
      <c r="AJ57" s="319"/>
      <c r="AK57" s="199"/>
      <c r="AL57" s="319"/>
      <c r="AM57" s="319"/>
      <c r="AN57" s="199"/>
      <c r="AO57" s="319"/>
      <c r="AP57" s="319"/>
      <c r="AQ57" s="199"/>
      <c r="AR57" s="199"/>
      <c r="AS57" s="199"/>
      <c r="AT57" s="199"/>
      <c r="AU57" s="199"/>
      <c r="AV57" s="199"/>
      <c r="AW57" s="199"/>
      <c r="AX57" s="199"/>
      <c r="AY57" s="199"/>
      <c r="AZ57" s="199"/>
    </row>
    <row r="58" spans="3:52" x14ac:dyDescent="0.25">
      <c r="C58" s="104"/>
      <c r="D58" s="133"/>
      <c r="E58" s="134"/>
      <c r="F58" s="133"/>
      <c r="G58" s="135"/>
      <c r="H58" s="135"/>
      <c r="I58" s="69"/>
      <c r="J58" s="20"/>
      <c r="K58" s="135"/>
      <c r="L58" s="20"/>
      <c r="M58" s="20"/>
      <c r="N58" s="20"/>
      <c r="O58" s="20"/>
      <c r="P58" s="20"/>
      <c r="Q58" s="20"/>
      <c r="R58" s="114"/>
      <c r="S58" s="115"/>
      <c r="T58" s="115"/>
      <c r="U58" s="115"/>
      <c r="V58" s="20"/>
      <c r="W58" s="114"/>
      <c r="X58" s="20"/>
      <c r="Y58" s="115"/>
      <c r="Z58" s="20"/>
      <c r="AA58" s="20"/>
      <c r="AB58" s="114"/>
      <c r="AC58" s="115"/>
      <c r="AD58" s="20"/>
      <c r="AE58" s="20"/>
      <c r="AF58" s="114"/>
      <c r="AG58" s="298"/>
      <c r="AH58" s="298"/>
      <c r="AI58" s="298"/>
      <c r="AJ58" s="319"/>
      <c r="AK58" s="199"/>
      <c r="AL58" s="319"/>
      <c r="AM58" s="319"/>
      <c r="AN58" s="199"/>
      <c r="AO58" s="319"/>
      <c r="AP58" s="319"/>
      <c r="AQ58" s="199"/>
      <c r="AR58" s="199"/>
      <c r="AS58" s="199"/>
      <c r="AT58" s="199"/>
      <c r="AU58" s="199"/>
      <c r="AV58" s="199"/>
      <c r="AW58" s="199"/>
      <c r="AX58" s="199"/>
      <c r="AY58" s="199"/>
      <c r="AZ58" s="199"/>
    </row>
    <row r="59" spans="3:52" x14ac:dyDescent="0.25">
      <c r="C59" s="104"/>
      <c r="D59" s="133"/>
      <c r="E59" s="134"/>
      <c r="F59" s="133"/>
      <c r="G59" s="135"/>
      <c r="H59" s="135"/>
      <c r="I59" s="69"/>
      <c r="J59" s="20"/>
      <c r="K59" s="135"/>
      <c r="L59" s="20"/>
      <c r="M59" s="20"/>
      <c r="N59" s="20"/>
      <c r="O59" s="20"/>
      <c r="P59" s="20"/>
      <c r="Q59" s="20"/>
      <c r="R59" s="114"/>
      <c r="S59" s="115"/>
      <c r="T59" s="115"/>
      <c r="U59" s="115"/>
      <c r="V59" s="20"/>
      <c r="W59" s="114"/>
      <c r="X59" s="20"/>
      <c r="Y59" s="115"/>
      <c r="Z59" s="20"/>
      <c r="AA59" s="20"/>
      <c r="AB59" s="114"/>
      <c r="AC59" s="115"/>
      <c r="AD59" s="20"/>
      <c r="AE59" s="20"/>
      <c r="AF59" s="114"/>
      <c r="AG59" s="298"/>
      <c r="AH59" s="298"/>
      <c r="AI59" s="298"/>
      <c r="AJ59" s="319"/>
      <c r="AK59" s="199"/>
      <c r="AL59" s="319"/>
      <c r="AM59" s="319"/>
      <c r="AN59" s="199"/>
      <c r="AO59" s="319"/>
      <c r="AP59" s="319"/>
      <c r="AQ59" s="199"/>
      <c r="AR59" s="199"/>
      <c r="AS59" s="199"/>
      <c r="AT59" s="199"/>
      <c r="AU59" s="199"/>
      <c r="AV59" s="199"/>
      <c r="AW59" s="199"/>
      <c r="AX59" s="199"/>
      <c r="AY59" s="199"/>
      <c r="AZ59" s="199"/>
    </row>
    <row r="60" spans="3:52" x14ac:dyDescent="0.25">
      <c r="C60" s="104"/>
      <c r="D60" s="133"/>
      <c r="E60" s="134"/>
      <c r="F60" s="133"/>
      <c r="G60" s="135"/>
      <c r="H60" s="135"/>
      <c r="I60" s="69"/>
      <c r="J60" s="20"/>
      <c r="K60" s="135"/>
      <c r="L60" s="20"/>
      <c r="M60" s="20"/>
      <c r="N60" s="20"/>
      <c r="O60" s="20"/>
      <c r="P60" s="20"/>
      <c r="Q60" s="20"/>
      <c r="R60" s="114"/>
      <c r="S60" s="115"/>
      <c r="T60" s="115"/>
      <c r="U60" s="115"/>
      <c r="V60" s="20"/>
      <c r="W60" s="114"/>
      <c r="X60" s="20"/>
      <c r="Y60" s="115"/>
      <c r="Z60" s="20"/>
      <c r="AA60" s="20"/>
      <c r="AB60" s="114"/>
      <c r="AC60" s="115"/>
      <c r="AD60" s="20"/>
      <c r="AE60" s="20"/>
      <c r="AF60" s="114"/>
      <c r="AG60" s="298"/>
      <c r="AH60" s="298"/>
      <c r="AI60" s="298"/>
      <c r="AJ60" s="319"/>
      <c r="AK60" s="199"/>
      <c r="AL60" s="319"/>
      <c r="AM60" s="319"/>
      <c r="AN60" s="199"/>
      <c r="AO60" s="319"/>
      <c r="AP60" s="319"/>
      <c r="AQ60" s="199"/>
      <c r="AR60" s="199"/>
      <c r="AS60" s="199"/>
      <c r="AT60" s="199"/>
      <c r="AU60" s="199"/>
      <c r="AV60" s="199"/>
      <c r="AW60" s="199"/>
      <c r="AX60" s="199"/>
      <c r="AY60" s="199"/>
      <c r="AZ60" s="199"/>
    </row>
    <row r="61" spans="3:52" x14ac:dyDescent="0.25">
      <c r="C61" s="104"/>
      <c r="D61" s="133"/>
      <c r="E61" s="134"/>
      <c r="F61" s="133"/>
      <c r="G61" s="135"/>
      <c r="H61" s="135"/>
      <c r="I61" s="69"/>
      <c r="J61" s="20"/>
      <c r="K61" s="135"/>
      <c r="L61" s="20"/>
      <c r="M61" s="20"/>
      <c r="N61" s="20"/>
      <c r="O61" s="20"/>
      <c r="P61" s="20"/>
      <c r="Q61" s="20"/>
      <c r="R61" s="114"/>
      <c r="S61" s="115"/>
      <c r="T61" s="115"/>
      <c r="U61" s="115"/>
      <c r="V61" s="20"/>
      <c r="W61" s="114"/>
      <c r="X61" s="20"/>
      <c r="Y61" s="115"/>
      <c r="Z61" s="20"/>
      <c r="AA61" s="20"/>
      <c r="AB61" s="114"/>
      <c r="AC61" s="115"/>
      <c r="AD61" s="20"/>
      <c r="AE61" s="20"/>
      <c r="AF61" s="114"/>
      <c r="AG61" s="298"/>
      <c r="AH61" s="298"/>
      <c r="AI61" s="298"/>
      <c r="AJ61" s="319"/>
      <c r="AK61" s="199"/>
      <c r="AL61" s="319"/>
      <c r="AM61" s="319"/>
      <c r="AN61" s="199"/>
      <c r="AO61" s="319"/>
      <c r="AP61" s="319"/>
      <c r="AQ61" s="199"/>
      <c r="AR61" s="199"/>
      <c r="AS61" s="199"/>
      <c r="AT61" s="199"/>
      <c r="AU61" s="199"/>
      <c r="AV61" s="199"/>
      <c r="AW61" s="199"/>
      <c r="AX61" s="199"/>
      <c r="AY61" s="199"/>
      <c r="AZ61" s="199"/>
    </row>
    <row r="62" spans="3:52" x14ac:dyDescent="0.25">
      <c r="C62" s="104"/>
      <c r="D62" s="133"/>
      <c r="E62" s="134"/>
      <c r="F62" s="133"/>
      <c r="G62" s="135"/>
      <c r="H62" s="135"/>
      <c r="I62" s="69"/>
      <c r="J62" s="20"/>
      <c r="K62" s="135"/>
      <c r="L62" s="20"/>
      <c r="M62" s="20"/>
      <c r="N62" s="20"/>
      <c r="O62" s="20"/>
      <c r="P62" s="20"/>
      <c r="Q62" s="20"/>
      <c r="R62" s="114"/>
      <c r="S62" s="115"/>
      <c r="T62" s="115"/>
      <c r="U62" s="115"/>
      <c r="V62" s="20"/>
      <c r="W62" s="114"/>
      <c r="X62" s="20"/>
      <c r="Y62" s="115"/>
      <c r="Z62" s="20"/>
      <c r="AA62" s="20"/>
      <c r="AB62" s="114"/>
      <c r="AC62" s="115"/>
      <c r="AD62" s="20"/>
      <c r="AE62" s="20"/>
      <c r="AF62" s="114"/>
      <c r="AG62" s="298"/>
      <c r="AH62" s="298"/>
      <c r="AI62" s="298"/>
      <c r="AJ62" s="319"/>
      <c r="AK62" s="199"/>
      <c r="AL62" s="319"/>
      <c r="AM62" s="319"/>
      <c r="AN62" s="199"/>
      <c r="AO62" s="319"/>
      <c r="AP62" s="319"/>
      <c r="AQ62" s="199"/>
      <c r="AR62" s="199"/>
      <c r="AS62" s="199"/>
      <c r="AT62" s="199"/>
      <c r="AU62" s="199"/>
      <c r="AV62" s="199"/>
      <c r="AW62" s="199"/>
      <c r="AX62" s="199"/>
      <c r="AY62" s="199"/>
      <c r="AZ62" s="199"/>
    </row>
    <row r="63" spans="3:52" x14ac:dyDescent="0.25">
      <c r="C63" s="104"/>
      <c r="D63" s="133"/>
      <c r="E63" s="134"/>
      <c r="F63" s="133"/>
      <c r="G63" s="135"/>
      <c r="H63" s="135"/>
      <c r="I63" s="69"/>
      <c r="J63" s="20"/>
      <c r="K63" s="135"/>
      <c r="L63" s="20"/>
      <c r="M63" s="20"/>
      <c r="N63" s="20"/>
      <c r="O63" s="20"/>
      <c r="P63" s="20"/>
      <c r="Q63" s="20"/>
      <c r="R63" s="114"/>
      <c r="S63" s="115"/>
      <c r="T63" s="115"/>
      <c r="U63" s="115"/>
      <c r="V63" s="20"/>
      <c r="W63" s="114"/>
      <c r="X63" s="20"/>
      <c r="Y63" s="115"/>
      <c r="Z63" s="20"/>
      <c r="AA63" s="20"/>
      <c r="AB63" s="114"/>
      <c r="AC63" s="115"/>
      <c r="AD63" s="20"/>
      <c r="AE63" s="20"/>
      <c r="AF63" s="114"/>
      <c r="AG63" s="298"/>
      <c r="AH63" s="298"/>
      <c r="AI63" s="298"/>
      <c r="AJ63" s="319"/>
      <c r="AK63" s="199"/>
      <c r="AL63" s="319"/>
      <c r="AM63" s="319"/>
      <c r="AN63" s="199"/>
      <c r="AO63" s="319"/>
      <c r="AP63" s="319"/>
      <c r="AQ63" s="199"/>
      <c r="AR63" s="199"/>
      <c r="AS63" s="199"/>
      <c r="AT63" s="199"/>
      <c r="AU63" s="199"/>
      <c r="AV63" s="199"/>
      <c r="AW63" s="199"/>
      <c r="AX63" s="199"/>
      <c r="AY63" s="199"/>
      <c r="AZ63" s="199"/>
    </row>
    <row r="64" spans="3:52" x14ac:dyDescent="0.25">
      <c r="C64" s="104"/>
      <c r="D64" s="133"/>
      <c r="E64" s="134"/>
      <c r="F64" s="133"/>
      <c r="G64" s="135"/>
      <c r="H64" s="135"/>
      <c r="I64" s="69"/>
      <c r="J64" s="20"/>
      <c r="K64" s="135"/>
      <c r="L64" s="20"/>
      <c r="M64" s="20"/>
      <c r="N64" s="20"/>
      <c r="O64" s="20"/>
      <c r="P64" s="20"/>
      <c r="Q64" s="20"/>
      <c r="R64" s="114"/>
      <c r="S64" s="115"/>
      <c r="T64" s="115"/>
      <c r="U64" s="115"/>
      <c r="V64" s="20"/>
      <c r="W64" s="114"/>
      <c r="X64" s="20"/>
      <c r="Y64" s="115"/>
      <c r="Z64" s="20"/>
      <c r="AA64" s="20"/>
      <c r="AB64" s="114"/>
      <c r="AC64" s="115"/>
      <c r="AD64" s="20"/>
      <c r="AE64" s="20"/>
      <c r="AF64" s="114"/>
      <c r="AG64" s="298"/>
      <c r="AH64" s="298"/>
      <c r="AI64" s="298"/>
      <c r="AJ64" s="319"/>
      <c r="AK64" s="199"/>
      <c r="AL64" s="319"/>
      <c r="AM64" s="319"/>
      <c r="AN64" s="199"/>
      <c r="AO64" s="319"/>
      <c r="AP64" s="319"/>
      <c r="AQ64" s="199"/>
      <c r="AR64" s="199"/>
      <c r="AS64" s="199"/>
      <c r="AT64" s="199"/>
      <c r="AU64" s="199"/>
      <c r="AV64" s="199"/>
      <c r="AW64" s="199"/>
      <c r="AX64" s="199"/>
      <c r="AY64" s="199"/>
      <c r="AZ64" s="199"/>
    </row>
    <row r="65" spans="3:46" x14ac:dyDescent="0.25">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T65" s="150">
        <f>SUM(AT15:AT64)</f>
        <v>183056.6370149194</v>
      </c>
    </row>
    <row r="66" spans="3:46" x14ac:dyDescent="0.25">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row>
    <row r="67" spans="3:46" x14ac:dyDescent="0.25">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row>
    <row r="68" spans="3:46" x14ac:dyDescent="0.25">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row>
    <row r="69" spans="3:46" x14ac:dyDescent="0.25">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row>
    <row r="70" spans="3:46" x14ac:dyDescent="0.25">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row>
    <row r="71" spans="3:46" x14ac:dyDescent="0.25">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row>
    <row r="72" spans="3:46" x14ac:dyDescent="0.25">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row>
    <row r="73" spans="3:46" x14ac:dyDescent="0.25">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row>
    <row r="74" spans="3:46" x14ac:dyDescent="0.25">
      <c r="C74" s="236"/>
      <c r="D74" s="236"/>
      <c r="E74" s="236"/>
      <c r="F74" s="236"/>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row>
    <row r="75" spans="3:46" x14ac:dyDescent="0.25">
      <c r="C75" s="236"/>
      <c r="D75" s="236"/>
      <c r="E75" s="236"/>
      <c r="F75" s="236"/>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row>
    <row r="76" spans="3:46" x14ac:dyDescent="0.25">
      <c r="C76" s="236"/>
      <c r="D76" s="236"/>
      <c r="E76" s="236"/>
      <c r="F76" s="236"/>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row>
    <row r="77" spans="3:46" x14ac:dyDescent="0.25">
      <c r="C77" s="236"/>
      <c r="D77" s="236"/>
      <c r="E77" s="236"/>
      <c r="F77" s="236"/>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row>
    <row r="78" spans="3:46" x14ac:dyDescent="0.25">
      <c r="C78" s="236"/>
      <c r="D78" s="236"/>
      <c r="E78" s="236"/>
      <c r="F78" s="236"/>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row>
    <row r="79" spans="3:46" x14ac:dyDescent="0.25">
      <c r="C79" s="236"/>
      <c r="D79" s="236"/>
      <c r="E79" s="236"/>
      <c r="F79" s="236"/>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row>
    <row r="80" spans="3:46" x14ac:dyDescent="0.25">
      <c r="C80" s="236"/>
      <c r="D80" s="236"/>
      <c r="E80" s="236"/>
      <c r="F80" s="236"/>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row>
    <row r="81" spans="3:32" x14ac:dyDescent="0.25">
      <c r="C81" s="138"/>
      <c r="D81" s="138"/>
      <c r="E81" s="138"/>
      <c r="F81" s="138"/>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row>
    <row r="82" spans="3:32" x14ac:dyDescent="0.25">
      <c r="C82" s="138"/>
      <c r="D82" s="138"/>
      <c r="E82" s="138"/>
      <c r="F82" s="138"/>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row>
    <row r="83" spans="3:32" x14ac:dyDescent="0.25">
      <c r="C83" s="138"/>
      <c r="D83" s="138"/>
      <c r="E83" s="138"/>
      <c r="F83" s="138"/>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row>
    <row r="84" spans="3:32" x14ac:dyDescent="0.25">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row>
    <row r="85" spans="3:32" x14ac:dyDescent="0.25">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row>
    <row r="86" spans="3:32" x14ac:dyDescent="0.25">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row>
    <row r="87" spans="3:32" x14ac:dyDescent="0.25">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row>
    <row r="88" spans="3:32" x14ac:dyDescent="0.25">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row>
    <row r="89" spans="3:32" x14ac:dyDescent="0.25">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row>
    <row r="90" spans="3:32" x14ac:dyDescent="0.25">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row>
    <row r="91" spans="3:32" x14ac:dyDescent="0.25">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row>
    <row r="92" spans="3:32" x14ac:dyDescent="0.25">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row>
    <row r="93" spans="3:32" x14ac:dyDescent="0.25">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row>
    <row r="94" spans="3:32" x14ac:dyDescent="0.25">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row>
    <row r="95" spans="3:32" x14ac:dyDescent="0.25">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row>
    <row r="96" spans="3:32" x14ac:dyDescent="0.25">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row>
    <row r="97" spans="3:32" x14ac:dyDescent="0.25">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row>
    <row r="98" spans="3:32" x14ac:dyDescent="0.25">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row>
    <row r="99" spans="3:32" x14ac:dyDescent="0.25">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row>
    <row r="100" spans="3:32" x14ac:dyDescent="0.25">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row>
    <row r="101" spans="3:32" x14ac:dyDescent="0.25">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row>
    <row r="102" spans="3:32" x14ac:dyDescent="0.25">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row>
    <row r="103" spans="3:32" x14ac:dyDescent="0.25">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row>
    <row r="104" spans="3:32" x14ac:dyDescent="0.25">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row>
    <row r="105" spans="3:32" x14ac:dyDescent="0.25">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row>
    <row r="106" spans="3:32" x14ac:dyDescent="0.25">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row>
    <row r="107" spans="3:32" x14ac:dyDescent="0.25">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row>
    <row r="108" spans="3:32" x14ac:dyDescent="0.25">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row>
    <row r="109" spans="3:32" x14ac:dyDescent="0.25">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row>
    <row r="110" spans="3:32" x14ac:dyDescent="0.25">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row>
    <row r="111" spans="3:32" x14ac:dyDescent="0.25">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row>
    <row r="112" spans="3:32" x14ac:dyDescent="0.25">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row>
    <row r="113" spans="3:32" x14ac:dyDescent="0.25">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row>
    <row r="114" spans="3:32" x14ac:dyDescent="0.25">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row>
    <row r="115" spans="3:32" x14ac:dyDescent="0.25">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row>
    <row r="116" spans="3:32" x14ac:dyDescent="0.25">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row>
    <row r="117" spans="3:32" x14ac:dyDescent="0.25">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row>
    <row r="118" spans="3:32" x14ac:dyDescent="0.25">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row>
    <row r="119" spans="3:32" x14ac:dyDescent="0.25">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row>
    <row r="120" spans="3:32" x14ac:dyDescent="0.25">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row>
    <row r="121" spans="3:32" x14ac:dyDescent="0.25">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row>
    <row r="122" spans="3:32" x14ac:dyDescent="0.25">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row>
    <row r="123" spans="3:32" x14ac:dyDescent="0.25">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row>
    <row r="124" spans="3:32" x14ac:dyDescent="0.25">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row>
    <row r="125" spans="3:32" x14ac:dyDescent="0.25">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row>
    <row r="126" spans="3:32" x14ac:dyDescent="0.25">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row>
    <row r="127" spans="3:32" x14ac:dyDescent="0.25">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row>
    <row r="128" spans="3:32" x14ac:dyDescent="0.25">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row>
    <row r="129" spans="3:32" x14ac:dyDescent="0.25">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row>
    <row r="130" spans="3:32" x14ac:dyDescent="0.25">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row>
    <row r="131" spans="3:32" x14ac:dyDescent="0.25">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row>
    <row r="132" spans="3:32" x14ac:dyDescent="0.25">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row>
    <row r="133" spans="3:32" x14ac:dyDescent="0.25">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row>
    <row r="134" spans="3:32" x14ac:dyDescent="0.25">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row>
    <row r="135" spans="3:32" x14ac:dyDescent="0.25">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row>
    <row r="136" spans="3:32" x14ac:dyDescent="0.25">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row>
    <row r="137" spans="3:32" x14ac:dyDescent="0.25">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row>
    <row r="138" spans="3:32" x14ac:dyDescent="0.25">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row>
    <row r="139" spans="3:32" x14ac:dyDescent="0.25">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row>
    <row r="140" spans="3:32" x14ac:dyDescent="0.25">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row>
    <row r="141" spans="3:32" x14ac:dyDescent="0.25">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row>
    <row r="142" spans="3:32" x14ac:dyDescent="0.25">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row>
    <row r="143" spans="3:32" x14ac:dyDescent="0.25">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row>
    <row r="144" spans="3:32" x14ac:dyDescent="0.25">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row>
    <row r="145" spans="3:32" x14ac:dyDescent="0.25">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row>
    <row r="146" spans="3:32" x14ac:dyDescent="0.25">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row>
    <row r="147" spans="3:32" x14ac:dyDescent="0.25">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row>
    <row r="148" spans="3:32" x14ac:dyDescent="0.25">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row>
    <row r="149" spans="3:32" x14ac:dyDescent="0.25">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row>
    <row r="150" spans="3:32" x14ac:dyDescent="0.25">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row>
    <row r="151" spans="3:32" x14ac:dyDescent="0.25">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row>
    <row r="152" spans="3:32" x14ac:dyDescent="0.25">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row>
    <row r="153" spans="3:32" x14ac:dyDescent="0.25">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row>
    <row r="154" spans="3:32" x14ac:dyDescent="0.25">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row>
    <row r="155" spans="3:32" x14ac:dyDescent="0.25">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row>
    <row r="156" spans="3:32" x14ac:dyDescent="0.25">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row>
    <row r="157" spans="3:32" x14ac:dyDescent="0.25">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row>
    <row r="158" spans="3:32" x14ac:dyDescent="0.25">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row>
    <row r="159" spans="3:32" x14ac:dyDescent="0.25">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row>
    <row r="160" spans="3:32" x14ac:dyDescent="0.25">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row>
    <row r="161" spans="3:32" x14ac:dyDescent="0.25">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row>
    <row r="162" spans="3:32" x14ac:dyDescent="0.25">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row>
    <row r="163" spans="3:32" x14ac:dyDescent="0.25">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row>
    <row r="164" spans="3:32" x14ac:dyDescent="0.25">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c r="AD164" s="320"/>
      <c r="AE164" s="320"/>
      <c r="AF164" s="320"/>
    </row>
    <row r="165" spans="3:32" x14ac:dyDescent="0.25">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row>
    <row r="166" spans="3:32" x14ac:dyDescent="0.25">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row>
    <row r="167" spans="3:32" x14ac:dyDescent="0.25">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row>
    <row r="168" spans="3:32" x14ac:dyDescent="0.25">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row>
    <row r="169" spans="3:32" x14ac:dyDescent="0.25">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row>
    <row r="170" spans="3:32" x14ac:dyDescent="0.25">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row>
    <row r="171" spans="3:32" x14ac:dyDescent="0.25">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row>
    <row r="172" spans="3:32" x14ac:dyDescent="0.25">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row>
    <row r="173" spans="3:32" x14ac:dyDescent="0.25">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row>
    <row r="174" spans="3:32" x14ac:dyDescent="0.25">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row>
    <row r="175" spans="3:32" x14ac:dyDescent="0.25">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c r="AD175" s="320"/>
      <c r="AE175" s="320"/>
      <c r="AF175" s="320"/>
    </row>
    <row r="176" spans="3:32" x14ac:dyDescent="0.25">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row>
    <row r="177" spans="3:32" x14ac:dyDescent="0.25">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row>
    <row r="178" spans="3:32" x14ac:dyDescent="0.25">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row>
    <row r="179" spans="3:32" x14ac:dyDescent="0.25">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row>
    <row r="180" spans="3:32" x14ac:dyDescent="0.25">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row>
    <row r="181" spans="3:32" x14ac:dyDescent="0.25">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row>
    <row r="182" spans="3:32" x14ac:dyDescent="0.25">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row>
    <row r="183" spans="3:32" x14ac:dyDescent="0.25">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row>
    <row r="184" spans="3:32" x14ac:dyDescent="0.25">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row>
    <row r="185" spans="3:32" x14ac:dyDescent="0.25">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c r="AD185" s="320"/>
      <c r="AE185" s="320"/>
      <c r="AF185" s="320"/>
    </row>
    <row r="186" spans="3:32" x14ac:dyDescent="0.25">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row>
    <row r="187" spans="3:32" x14ac:dyDescent="0.25">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row>
    <row r="188" spans="3:32" x14ac:dyDescent="0.25">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row>
    <row r="189" spans="3:32" x14ac:dyDescent="0.25">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row>
    <row r="190" spans="3:32" x14ac:dyDescent="0.25">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row>
    <row r="191" spans="3:32" x14ac:dyDescent="0.25">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row>
    <row r="192" spans="3:32" x14ac:dyDescent="0.25">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row>
    <row r="193" spans="3:32" x14ac:dyDescent="0.25">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row>
    <row r="194" spans="3:32" x14ac:dyDescent="0.25">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row>
    <row r="195" spans="3:32" x14ac:dyDescent="0.25">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row>
    <row r="196" spans="3:32" x14ac:dyDescent="0.25">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row>
    <row r="197" spans="3:32" x14ac:dyDescent="0.25">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row>
    <row r="198" spans="3:32" x14ac:dyDescent="0.25">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row>
    <row r="199" spans="3:32" x14ac:dyDescent="0.25">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row>
    <row r="200" spans="3:32" x14ac:dyDescent="0.25">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row>
    <row r="201" spans="3:32" x14ac:dyDescent="0.25">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row>
    <row r="202" spans="3:32" x14ac:dyDescent="0.25">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row>
    <row r="203" spans="3:32" x14ac:dyDescent="0.25">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row>
    <row r="204" spans="3:32" x14ac:dyDescent="0.25">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row>
    <row r="205" spans="3:32" x14ac:dyDescent="0.25">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row>
    <row r="206" spans="3:32" x14ac:dyDescent="0.25">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row>
    <row r="207" spans="3:32" x14ac:dyDescent="0.25">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row>
    <row r="208" spans="3:32" x14ac:dyDescent="0.25">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row>
    <row r="209" spans="3:32" x14ac:dyDescent="0.25">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row>
    <row r="210" spans="3:32" x14ac:dyDescent="0.25">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row>
    <row r="211" spans="3:32" x14ac:dyDescent="0.25">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row>
    <row r="212" spans="3:32" x14ac:dyDescent="0.25">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row>
    <row r="213" spans="3:32" x14ac:dyDescent="0.25">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row>
    <row r="214" spans="3:32" x14ac:dyDescent="0.25">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row>
    <row r="215" spans="3:32" x14ac:dyDescent="0.25">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row>
    <row r="216" spans="3:32" x14ac:dyDescent="0.25">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c r="AA216" s="320"/>
      <c r="AB216" s="320"/>
      <c r="AC216" s="320"/>
      <c r="AD216" s="320"/>
      <c r="AE216" s="320"/>
      <c r="AF216" s="320"/>
    </row>
    <row r="217" spans="3:32" x14ac:dyDescent="0.25">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20"/>
      <c r="AF217" s="320"/>
    </row>
    <row r="218" spans="3:32" x14ac:dyDescent="0.25">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row>
    <row r="219" spans="3:32" x14ac:dyDescent="0.25">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row>
    <row r="220" spans="3:32" x14ac:dyDescent="0.25">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row>
    <row r="221" spans="3:32" x14ac:dyDescent="0.25">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row>
    <row r="222" spans="3:32" x14ac:dyDescent="0.25">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row>
    <row r="223" spans="3:32" x14ac:dyDescent="0.25">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row>
    <row r="224" spans="3:32" x14ac:dyDescent="0.25">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c r="AD224" s="320"/>
      <c r="AE224" s="320"/>
      <c r="AF224" s="320"/>
    </row>
    <row r="225" spans="3:32" x14ac:dyDescent="0.25">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row>
    <row r="226" spans="3:32" x14ac:dyDescent="0.25">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row>
    <row r="227" spans="3:32" x14ac:dyDescent="0.25">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row>
    <row r="228" spans="3:32" x14ac:dyDescent="0.25">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row>
    <row r="229" spans="3:32" x14ac:dyDescent="0.25">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row>
    <row r="230" spans="3:32" x14ac:dyDescent="0.25">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row>
    <row r="231" spans="3:32" x14ac:dyDescent="0.25">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row>
    <row r="232" spans="3:32" x14ac:dyDescent="0.25">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c r="AA232" s="320"/>
      <c r="AB232" s="320"/>
      <c r="AC232" s="320"/>
      <c r="AD232" s="320"/>
      <c r="AE232" s="320"/>
      <c r="AF232" s="320"/>
    </row>
    <row r="233" spans="3:32" x14ac:dyDescent="0.25">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c r="AA233" s="320"/>
      <c r="AB233" s="320"/>
      <c r="AC233" s="320"/>
      <c r="AD233" s="320"/>
      <c r="AE233" s="320"/>
      <c r="AF233" s="320"/>
    </row>
    <row r="234" spans="3:32" x14ac:dyDescent="0.25">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c r="AA234" s="320"/>
      <c r="AB234" s="320"/>
      <c r="AC234" s="320"/>
      <c r="AD234" s="320"/>
      <c r="AE234" s="320"/>
      <c r="AF234" s="320"/>
    </row>
    <row r="235" spans="3:32" x14ac:dyDescent="0.25">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c r="AD235" s="320"/>
      <c r="AE235" s="320"/>
      <c r="AF235" s="320"/>
    </row>
    <row r="236" spans="3:32" x14ac:dyDescent="0.25">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c r="AA236" s="320"/>
      <c r="AB236" s="320"/>
      <c r="AC236" s="320"/>
      <c r="AD236" s="320"/>
      <c r="AE236" s="320"/>
      <c r="AF236" s="320"/>
    </row>
    <row r="237" spans="3:32" x14ac:dyDescent="0.25">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c r="AA237" s="320"/>
      <c r="AB237" s="320"/>
      <c r="AC237" s="320"/>
      <c r="AD237" s="320"/>
      <c r="AE237" s="320"/>
      <c r="AF237" s="320"/>
    </row>
    <row r="238" spans="3:32" x14ac:dyDescent="0.25">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0"/>
      <c r="AB238" s="320"/>
      <c r="AC238" s="320"/>
      <c r="AD238" s="320"/>
      <c r="AE238" s="320"/>
      <c r="AF238" s="320"/>
    </row>
    <row r="239" spans="3:32" x14ac:dyDescent="0.25">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c r="AA239" s="320"/>
      <c r="AB239" s="320"/>
      <c r="AC239" s="320"/>
      <c r="AD239" s="320"/>
      <c r="AE239" s="320"/>
      <c r="AF239" s="320"/>
    </row>
    <row r="240" spans="3:32" x14ac:dyDescent="0.25">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c r="AA240" s="320"/>
      <c r="AB240" s="320"/>
      <c r="AC240" s="320"/>
      <c r="AD240" s="320"/>
      <c r="AE240" s="320"/>
      <c r="AF240" s="320"/>
    </row>
    <row r="241" spans="3:32" x14ac:dyDescent="0.25">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c r="AA241" s="320"/>
      <c r="AB241" s="320"/>
      <c r="AC241" s="320"/>
      <c r="AD241" s="320"/>
      <c r="AE241" s="320"/>
      <c r="AF241" s="320"/>
    </row>
    <row r="242" spans="3:32" x14ac:dyDescent="0.25">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row>
    <row r="243" spans="3:32" x14ac:dyDescent="0.25">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c r="AA243" s="320"/>
      <c r="AB243" s="320"/>
      <c r="AC243" s="320"/>
      <c r="AD243" s="320"/>
      <c r="AE243" s="320"/>
      <c r="AF243" s="320"/>
    </row>
    <row r="244" spans="3:32" x14ac:dyDescent="0.25">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c r="AA244" s="320"/>
      <c r="AB244" s="320"/>
      <c r="AC244" s="320"/>
      <c r="AD244" s="320"/>
      <c r="AE244" s="320"/>
      <c r="AF244" s="320"/>
    </row>
    <row r="245" spans="3:32" x14ac:dyDescent="0.25">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c r="AA245" s="320"/>
      <c r="AB245" s="320"/>
      <c r="AC245" s="320"/>
      <c r="AD245" s="320"/>
      <c r="AE245" s="320"/>
      <c r="AF245" s="320"/>
    </row>
    <row r="246" spans="3:32" x14ac:dyDescent="0.25">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c r="AA246" s="320"/>
      <c r="AB246" s="320"/>
      <c r="AC246" s="320"/>
      <c r="AD246" s="320"/>
      <c r="AE246" s="320"/>
      <c r="AF246" s="320"/>
    </row>
    <row r="247" spans="3:32" x14ac:dyDescent="0.25">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c r="AA247" s="320"/>
      <c r="AB247" s="320"/>
      <c r="AC247" s="320"/>
      <c r="AD247" s="320"/>
      <c r="AE247" s="320"/>
      <c r="AF247" s="320"/>
    </row>
    <row r="248" spans="3:32" x14ac:dyDescent="0.25">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row>
    <row r="249" spans="3:32" x14ac:dyDescent="0.25">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c r="AA249" s="320"/>
      <c r="AB249" s="320"/>
      <c r="AC249" s="320"/>
      <c r="AD249" s="320"/>
      <c r="AE249" s="320"/>
      <c r="AF249" s="320"/>
    </row>
    <row r="250" spans="3:32" x14ac:dyDescent="0.25">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row>
    <row r="251" spans="3:32" x14ac:dyDescent="0.25">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row>
    <row r="252" spans="3:32" x14ac:dyDescent="0.25">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c r="AA252" s="320"/>
      <c r="AB252" s="320"/>
      <c r="AC252" s="320"/>
      <c r="AD252" s="320"/>
      <c r="AE252" s="320"/>
      <c r="AF252" s="320"/>
    </row>
    <row r="253" spans="3:32" x14ac:dyDescent="0.25">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c r="AA253" s="320"/>
      <c r="AB253" s="320"/>
      <c r="AC253" s="320"/>
      <c r="AD253" s="320"/>
      <c r="AE253" s="320"/>
      <c r="AF253" s="320"/>
    </row>
    <row r="254" spans="3:32" x14ac:dyDescent="0.25">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c r="AA254" s="320"/>
      <c r="AB254" s="320"/>
      <c r="AC254" s="320"/>
      <c r="AD254" s="320"/>
      <c r="AE254" s="320"/>
      <c r="AF254" s="320"/>
    </row>
    <row r="255" spans="3:32" x14ac:dyDescent="0.25">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c r="AD255" s="320"/>
      <c r="AE255" s="320"/>
      <c r="AF255" s="320"/>
    </row>
    <row r="256" spans="3:32" x14ac:dyDescent="0.25">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320"/>
      <c r="AD256" s="320"/>
      <c r="AE256" s="320"/>
      <c r="AF256" s="320"/>
    </row>
    <row r="257" spans="3:32" x14ac:dyDescent="0.25">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row>
    <row r="258" spans="3:32" x14ac:dyDescent="0.25">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c r="AA258" s="320"/>
      <c r="AB258" s="320"/>
      <c r="AC258" s="320"/>
      <c r="AD258" s="320"/>
      <c r="AE258" s="320"/>
      <c r="AF258" s="320"/>
    </row>
    <row r="259" spans="3:32" x14ac:dyDescent="0.25">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c r="AA259" s="320"/>
      <c r="AB259" s="320"/>
      <c r="AC259" s="320"/>
      <c r="AD259" s="320"/>
      <c r="AE259" s="320"/>
      <c r="AF259" s="320"/>
    </row>
    <row r="260" spans="3:32" x14ac:dyDescent="0.25">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c r="AA260" s="320"/>
      <c r="AB260" s="320"/>
      <c r="AC260" s="320"/>
      <c r="AD260" s="320"/>
      <c r="AE260" s="320"/>
      <c r="AF260" s="320"/>
    </row>
    <row r="261" spans="3:32" x14ac:dyDescent="0.25">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320"/>
      <c r="AE261" s="320"/>
      <c r="AF261" s="320"/>
    </row>
    <row r="262" spans="3:32" x14ac:dyDescent="0.25">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20"/>
      <c r="AB262" s="320"/>
      <c r="AC262" s="320"/>
      <c r="AD262" s="320"/>
      <c r="AE262" s="320"/>
      <c r="AF262" s="320"/>
    </row>
    <row r="263" spans="3:32" x14ac:dyDescent="0.25">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row>
    <row r="264" spans="3:32" x14ac:dyDescent="0.25">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320"/>
    </row>
    <row r="265" spans="3:32" x14ac:dyDescent="0.25">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c r="AA265" s="320"/>
      <c r="AB265" s="320"/>
      <c r="AC265" s="320"/>
      <c r="AD265" s="320"/>
      <c r="AE265" s="320"/>
      <c r="AF265" s="320"/>
    </row>
    <row r="266" spans="3:32" x14ac:dyDescent="0.25">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c r="AD266" s="320"/>
      <c r="AE266" s="320"/>
      <c r="AF266" s="320"/>
    </row>
    <row r="267" spans="3:32" x14ac:dyDescent="0.25">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20"/>
      <c r="AF267" s="320"/>
    </row>
    <row r="268" spans="3:32" x14ac:dyDescent="0.25">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c r="AD268" s="320"/>
      <c r="AE268" s="320"/>
      <c r="AF268" s="320"/>
    </row>
    <row r="269" spans="3:32" x14ac:dyDescent="0.25">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c r="AA269" s="320"/>
      <c r="AB269" s="320"/>
      <c r="AC269" s="320"/>
      <c r="AD269" s="320"/>
      <c r="AE269" s="320"/>
      <c r="AF269" s="320"/>
    </row>
    <row r="270" spans="3:32" x14ac:dyDescent="0.25">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20"/>
      <c r="AF270" s="320"/>
    </row>
    <row r="271" spans="3:32" x14ac:dyDescent="0.25">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c r="AD271" s="320"/>
      <c r="AE271" s="320"/>
      <c r="AF271" s="320"/>
    </row>
    <row r="272" spans="3:32" x14ac:dyDescent="0.25">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c r="AA272" s="320"/>
      <c r="AB272" s="320"/>
      <c r="AC272" s="320"/>
      <c r="AD272" s="320"/>
      <c r="AE272" s="320"/>
      <c r="AF272" s="320"/>
    </row>
    <row r="273" spans="3:32" x14ac:dyDescent="0.25">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c r="AD273" s="320"/>
      <c r="AE273" s="320"/>
      <c r="AF273" s="320"/>
    </row>
    <row r="274" spans="3:32" x14ac:dyDescent="0.25">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c r="AA274" s="320"/>
      <c r="AB274" s="320"/>
      <c r="AC274" s="320"/>
      <c r="AD274" s="320"/>
      <c r="AE274" s="320"/>
      <c r="AF274" s="320"/>
    </row>
    <row r="275" spans="3:32" x14ac:dyDescent="0.25">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c r="AA275" s="320"/>
      <c r="AB275" s="320"/>
      <c r="AC275" s="320"/>
      <c r="AD275" s="320"/>
      <c r="AE275" s="320"/>
      <c r="AF275" s="320"/>
    </row>
    <row r="276" spans="3:32" x14ac:dyDescent="0.25">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c r="AA276" s="320"/>
      <c r="AB276" s="320"/>
      <c r="AC276" s="320"/>
      <c r="AD276" s="320"/>
      <c r="AE276" s="320"/>
      <c r="AF276" s="320"/>
    </row>
    <row r="277" spans="3:32" x14ac:dyDescent="0.25">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c r="AA277" s="320"/>
      <c r="AB277" s="320"/>
      <c r="AC277" s="320"/>
      <c r="AD277" s="320"/>
      <c r="AE277" s="320"/>
      <c r="AF277" s="320"/>
    </row>
    <row r="278" spans="3:32" x14ac:dyDescent="0.25">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c r="AA278" s="320"/>
      <c r="AB278" s="320"/>
      <c r="AC278" s="320"/>
      <c r="AD278" s="320"/>
      <c r="AE278" s="320"/>
      <c r="AF278" s="320"/>
    </row>
    <row r="279" spans="3:32" x14ac:dyDescent="0.25">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c r="AA279" s="320"/>
      <c r="AB279" s="320"/>
      <c r="AC279" s="320"/>
      <c r="AD279" s="320"/>
      <c r="AE279" s="320"/>
      <c r="AF279" s="320"/>
    </row>
    <row r="280" spans="3:32" x14ac:dyDescent="0.25">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c r="AA280" s="320"/>
      <c r="AB280" s="320"/>
      <c r="AC280" s="320"/>
      <c r="AD280" s="320"/>
      <c r="AE280" s="320"/>
      <c r="AF280" s="320"/>
    </row>
    <row r="281" spans="3:32" x14ac:dyDescent="0.25">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c r="AA281" s="320"/>
      <c r="AB281" s="320"/>
      <c r="AC281" s="320"/>
      <c r="AD281" s="320"/>
      <c r="AE281" s="320"/>
      <c r="AF281" s="320"/>
    </row>
    <row r="282" spans="3:32" x14ac:dyDescent="0.25">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c r="AA282" s="320"/>
      <c r="AB282" s="320"/>
      <c r="AC282" s="320"/>
      <c r="AD282" s="320"/>
      <c r="AE282" s="320"/>
      <c r="AF282" s="320"/>
    </row>
    <row r="283" spans="3:32" x14ac:dyDescent="0.25">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c r="AA283" s="320"/>
      <c r="AB283" s="320"/>
      <c r="AC283" s="320"/>
      <c r="AD283" s="320"/>
      <c r="AE283" s="320"/>
      <c r="AF283" s="320"/>
    </row>
    <row r="284" spans="3:32" x14ac:dyDescent="0.25">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c r="AA284" s="320"/>
      <c r="AB284" s="320"/>
      <c r="AC284" s="320"/>
      <c r="AD284" s="320"/>
      <c r="AE284" s="320"/>
      <c r="AF284" s="320"/>
    </row>
    <row r="285" spans="3:32" x14ac:dyDescent="0.25">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c r="AD285" s="320"/>
      <c r="AE285" s="320"/>
      <c r="AF285" s="320"/>
    </row>
    <row r="286" spans="3:32" x14ac:dyDescent="0.25">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c r="AD286" s="320"/>
      <c r="AE286" s="320"/>
      <c r="AF286" s="320"/>
    </row>
    <row r="287" spans="3:32" x14ac:dyDescent="0.25">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c r="AA287" s="320"/>
      <c r="AB287" s="320"/>
      <c r="AC287" s="320"/>
      <c r="AD287" s="320"/>
      <c r="AE287" s="320"/>
      <c r="AF287" s="320"/>
    </row>
    <row r="288" spans="3:32" x14ac:dyDescent="0.25">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c r="AA288" s="320"/>
      <c r="AB288" s="320"/>
      <c r="AC288" s="320"/>
      <c r="AD288" s="320"/>
      <c r="AE288" s="320"/>
      <c r="AF288" s="320"/>
    </row>
    <row r="289" spans="3:32" x14ac:dyDescent="0.25">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c r="AA289" s="320"/>
      <c r="AB289" s="320"/>
      <c r="AC289" s="320"/>
      <c r="AD289" s="320"/>
      <c r="AE289" s="320"/>
      <c r="AF289" s="320"/>
    </row>
    <row r="290" spans="3:32" x14ac:dyDescent="0.25">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c r="AA290" s="320"/>
      <c r="AB290" s="320"/>
      <c r="AC290" s="320"/>
      <c r="AD290" s="320"/>
      <c r="AE290" s="320"/>
      <c r="AF290" s="320"/>
    </row>
    <row r="291" spans="3:32" x14ac:dyDescent="0.25">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c r="AA291" s="320"/>
      <c r="AB291" s="320"/>
      <c r="AC291" s="320"/>
      <c r="AD291" s="320"/>
      <c r="AE291" s="320"/>
      <c r="AF291" s="320"/>
    </row>
    <row r="292" spans="3:32" x14ac:dyDescent="0.25">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c r="AA292" s="320"/>
      <c r="AB292" s="320"/>
      <c r="AC292" s="320"/>
      <c r="AD292" s="320"/>
      <c r="AE292" s="320"/>
      <c r="AF292" s="320"/>
    </row>
    <row r="293" spans="3:32" x14ac:dyDescent="0.25">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c r="AA293" s="320"/>
      <c r="AB293" s="320"/>
      <c r="AC293" s="320"/>
      <c r="AD293" s="320"/>
      <c r="AE293" s="320"/>
      <c r="AF293" s="320"/>
    </row>
    <row r="294" spans="3:32" x14ac:dyDescent="0.25">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c r="AA294" s="320"/>
      <c r="AB294" s="320"/>
      <c r="AC294" s="320"/>
      <c r="AD294" s="320"/>
      <c r="AE294" s="320"/>
      <c r="AF294" s="320"/>
    </row>
    <row r="295" spans="3:32" x14ac:dyDescent="0.25">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c r="AA295" s="320"/>
      <c r="AB295" s="320"/>
      <c r="AC295" s="320"/>
      <c r="AD295" s="320"/>
      <c r="AE295" s="320"/>
      <c r="AF295" s="320"/>
    </row>
    <row r="296" spans="3:32" x14ac:dyDescent="0.25">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c r="AA296" s="320"/>
      <c r="AB296" s="320"/>
      <c r="AC296" s="320"/>
      <c r="AD296" s="320"/>
      <c r="AE296" s="320"/>
      <c r="AF296" s="320"/>
    </row>
    <row r="297" spans="3:32" x14ac:dyDescent="0.25">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0"/>
      <c r="AE297" s="320"/>
      <c r="AF297" s="320"/>
    </row>
    <row r="298" spans="3:32" x14ac:dyDescent="0.25">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c r="AA298" s="320"/>
      <c r="AB298" s="320"/>
      <c r="AC298" s="320"/>
      <c r="AD298" s="320"/>
      <c r="AE298" s="320"/>
      <c r="AF298" s="320"/>
    </row>
    <row r="299" spans="3:32" x14ac:dyDescent="0.25">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c r="AA299" s="320"/>
      <c r="AB299" s="320"/>
      <c r="AC299" s="320"/>
      <c r="AD299" s="320"/>
      <c r="AE299" s="320"/>
      <c r="AF299" s="320"/>
    </row>
    <row r="300" spans="3:32" x14ac:dyDescent="0.25">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c r="AA300" s="320"/>
      <c r="AB300" s="320"/>
      <c r="AC300" s="320"/>
      <c r="AD300" s="320"/>
      <c r="AE300" s="320"/>
      <c r="AF300" s="320"/>
    </row>
    <row r="301" spans="3:32" x14ac:dyDescent="0.25">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c r="AA301" s="320"/>
      <c r="AB301" s="320"/>
      <c r="AC301" s="320"/>
      <c r="AD301" s="320"/>
      <c r="AE301" s="320"/>
      <c r="AF301" s="320"/>
    </row>
    <row r="302" spans="3:32" x14ac:dyDescent="0.25">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c r="AD302" s="320"/>
      <c r="AE302" s="320"/>
      <c r="AF302" s="320"/>
    </row>
    <row r="303" spans="3:32" x14ac:dyDescent="0.25">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c r="AA303" s="320"/>
      <c r="AB303" s="320"/>
      <c r="AC303" s="320"/>
      <c r="AD303" s="320"/>
      <c r="AE303" s="320"/>
      <c r="AF303" s="320"/>
    </row>
    <row r="304" spans="3:32" x14ac:dyDescent="0.25">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c r="AA304" s="320"/>
      <c r="AB304" s="320"/>
      <c r="AC304" s="320"/>
      <c r="AD304" s="320"/>
      <c r="AE304" s="320"/>
      <c r="AF304" s="320"/>
    </row>
    <row r="305" spans="3:32" x14ac:dyDescent="0.25">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c r="AA305" s="320"/>
      <c r="AB305" s="320"/>
      <c r="AC305" s="320"/>
      <c r="AD305" s="320"/>
      <c r="AE305" s="320"/>
      <c r="AF305" s="320"/>
    </row>
    <row r="306" spans="3:32" x14ac:dyDescent="0.25">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c r="AA306" s="320"/>
      <c r="AB306" s="320"/>
      <c r="AC306" s="320"/>
      <c r="AD306" s="320"/>
      <c r="AE306" s="320"/>
      <c r="AF306" s="320"/>
    </row>
    <row r="307" spans="3:32" x14ac:dyDescent="0.25">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c r="AA307" s="320"/>
      <c r="AB307" s="320"/>
      <c r="AC307" s="320"/>
      <c r="AD307" s="320"/>
      <c r="AE307" s="320"/>
      <c r="AF307" s="320"/>
    </row>
    <row r="308" spans="3:32" x14ac:dyDescent="0.25">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c r="AD308" s="320"/>
      <c r="AE308" s="320"/>
      <c r="AF308" s="320"/>
    </row>
    <row r="309" spans="3:32" x14ac:dyDescent="0.25">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c r="AD309" s="320"/>
      <c r="AE309" s="320"/>
      <c r="AF309" s="320"/>
    </row>
    <row r="310" spans="3:32" x14ac:dyDescent="0.25">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row>
    <row r="311" spans="3:32" x14ac:dyDescent="0.25">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row>
    <row r="312" spans="3:32" x14ac:dyDescent="0.25">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c r="AA312" s="320"/>
      <c r="AB312" s="320"/>
      <c r="AC312" s="320"/>
      <c r="AD312" s="320"/>
      <c r="AE312" s="320"/>
      <c r="AF312" s="320"/>
    </row>
    <row r="313" spans="3:32" x14ac:dyDescent="0.25">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c r="AA313" s="320"/>
      <c r="AB313" s="320"/>
      <c r="AC313" s="320"/>
      <c r="AD313" s="320"/>
      <c r="AE313" s="320"/>
      <c r="AF313" s="320"/>
    </row>
    <row r="314" spans="3:32" x14ac:dyDescent="0.25">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c r="AA314" s="320"/>
      <c r="AB314" s="320"/>
      <c r="AC314" s="320"/>
      <c r="AD314" s="320"/>
      <c r="AE314" s="320"/>
      <c r="AF314" s="320"/>
    </row>
    <row r="315" spans="3:32" x14ac:dyDescent="0.25">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c r="AA315" s="320"/>
      <c r="AB315" s="320"/>
      <c r="AC315" s="320"/>
      <c r="AD315" s="320"/>
      <c r="AE315" s="320"/>
      <c r="AF315" s="320"/>
    </row>
    <row r="316" spans="3:32" x14ac:dyDescent="0.25">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0"/>
    </row>
    <row r="317" spans="3:32" x14ac:dyDescent="0.25">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c r="AA317" s="320"/>
      <c r="AB317" s="320"/>
      <c r="AC317" s="320"/>
      <c r="AD317" s="320"/>
      <c r="AE317" s="320"/>
      <c r="AF317" s="320"/>
    </row>
    <row r="318" spans="3:32" x14ac:dyDescent="0.25">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c r="AA318" s="320"/>
      <c r="AB318" s="320"/>
      <c r="AC318" s="320"/>
      <c r="AD318" s="320"/>
      <c r="AE318" s="320"/>
      <c r="AF318" s="320"/>
    </row>
    <row r="319" spans="3:32" x14ac:dyDescent="0.25">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c r="AA319" s="320"/>
      <c r="AB319" s="320"/>
      <c r="AC319" s="320"/>
      <c r="AD319" s="320"/>
      <c r="AE319" s="320"/>
      <c r="AF319" s="320"/>
    </row>
    <row r="320" spans="3:32" x14ac:dyDescent="0.25">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c r="AA320" s="320"/>
      <c r="AB320" s="320"/>
      <c r="AC320" s="320"/>
      <c r="AD320" s="320"/>
      <c r="AE320" s="320"/>
      <c r="AF320" s="320"/>
    </row>
    <row r="321" spans="3:32" x14ac:dyDescent="0.25">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c r="AA321" s="320"/>
      <c r="AB321" s="320"/>
      <c r="AC321" s="320"/>
      <c r="AD321" s="320"/>
      <c r="AE321" s="320"/>
      <c r="AF321" s="320"/>
    </row>
    <row r="322" spans="3:32" x14ac:dyDescent="0.25">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c r="AA322" s="320"/>
      <c r="AB322" s="320"/>
      <c r="AC322" s="320"/>
      <c r="AD322" s="320"/>
      <c r="AE322" s="320"/>
      <c r="AF322" s="320"/>
    </row>
    <row r="323" spans="3:32" x14ac:dyDescent="0.25">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c r="AA323" s="320"/>
      <c r="AB323" s="320"/>
      <c r="AC323" s="320"/>
      <c r="AD323" s="320"/>
      <c r="AE323" s="320"/>
      <c r="AF323" s="320"/>
    </row>
    <row r="324" spans="3:32" x14ac:dyDescent="0.25">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c r="AA324" s="320"/>
      <c r="AB324" s="320"/>
      <c r="AC324" s="320"/>
      <c r="AD324" s="320"/>
      <c r="AE324" s="320"/>
      <c r="AF324" s="320"/>
    </row>
    <row r="325" spans="3:32" x14ac:dyDescent="0.25">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c r="AA325" s="320"/>
      <c r="AB325" s="320"/>
      <c r="AC325" s="320"/>
      <c r="AD325" s="320"/>
      <c r="AE325" s="320"/>
      <c r="AF325" s="320"/>
    </row>
    <row r="326" spans="3:32" x14ac:dyDescent="0.25">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c r="AA326" s="320"/>
      <c r="AB326" s="320"/>
      <c r="AC326" s="320"/>
      <c r="AD326" s="320"/>
      <c r="AE326" s="320"/>
      <c r="AF326" s="320"/>
    </row>
    <row r="327" spans="3:32" x14ac:dyDescent="0.25">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c r="AA327" s="320"/>
      <c r="AB327" s="320"/>
      <c r="AC327" s="320"/>
      <c r="AD327" s="320"/>
      <c r="AE327" s="320"/>
      <c r="AF327" s="320"/>
    </row>
    <row r="328" spans="3:32" x14ac:dyDescent="0.25">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c r="AA328" s="320"/>
      <c r="AB328" s="320"/>
      <c r="AC328" s="320"/>
      <c r="AD328" s="320"/>
      <c r="AE328" s="320"/>
      <c r="AF328" s="320"/>
    </row>
    <row r="329" spans="3:32" x14ac:dyDescent="0.25">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c r="AA329" s="320"/>
      <c r="AB329" s="320"/>
      <c r="AC329" s="320"/>
      <c r="AD329" s="320"/>
      <c r="AE329" s="320"/>
      <c r="AF329" s="320"/>
    </row>
    <row r="330" spans="3:32" x14ac:dyDescent="0.25">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row>
    <row r="331" spans="3:32" x14ac:dyDescent="0.25">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c r="AA331" s="320"/>
      <c r="AB331" s="320"/>
      <c r="AC331" s="320"/>
      <c r="AD331" s="320"/>
      <c r="AE331" s="320"/>
      <c r="AF331" s="320"/>
    </row>
    <row r="332" spans="3:32" x14ac:dyDescent="0.25">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c r="AA332" s="320"/>
      <c r="AB332" s="320"/>
      <c r="AC332" s="320"/>
      <c r="AD332" s="320"/>
      <c r="AE332" s="320"/>
      <c r="AF332" s="320"/>
    </row>
    <row r="333" spans="3:32" x14ac:dyDescent="0.25">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c r="AD333" s="320"/>
      <c r="AE333" s="320"/>
      <c r="AF333" s="320"/>
    </row>
    <row r="334" spans="3:32" x14ac:dyDescent="0.25">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c r="AD334" s="320"/>
      <c r="AE334" s="320"/>
      <c r="AF334" s="320"/>
    </row>
    <row r="335" spans="3:32" x14ac:dyDescent="0.25">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c r="AD335" s="320"/>
      <c r="AE335" s="320"/>
      <c r="AF335" s="320"/>
    </row>
    <row r="336" spans="3:32" x14ac:dyDescent="0.25">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c r="AA336" s="320"/>
      <c r="AB336" s="320"/>
      <c r="AC336" s="320"/>
      <c r="AD336" s="320"/>
      <c r="AE336" s="320"/>
      <c r="AF336" s="320"/>
    </row>
    <row r="337" spans="3:32" x14ac:dyDescent="0.25">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c r="AA337" s="320"/>
      <c r="AB337" s="320"/>
      <c r="AC337" s="320"/>
      <c r="AD337" s="320"/>
      <c r="AE337" s="320"/>
      <c r="AF337" s="320"/>
    </row>
    <row r="338" spans="3:32" x14ac:dyDescent="0.25">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c r="AA338" s="320"/>
      <c r="AB338" s="320"/>
      <c r="AC338" s="320"/>
      <c r="AD338" s="320"/>
      <c r="AE338" s="320"/>
      <c r="AF338" s="320"/>
    </row>
    <row r="339" spans="3:32" x14ac:dyDescent="0.25">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c r="AA339" s="320"/>
      <c r="AB339" s="320"/>
      <c r="AC339" s="320"/>
      <c r="AD339" s="320"/>
      <c r="AE339" s="320"/>
      <c r="AF339" s="320"/>
    </row>
    <row r="340" spans="3:32" x14ac:dyDescent="0.25">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c r="AA340" s="320"/>
      <c r="AB340" s="320"/>
      <c r="AC340" s="320"/>
      <c r="AD340" s="320"/>
      <c r="AE340" s="320"/>
      <c r="AF340" s="320"/>
    </row>
    <row r="341" spans="3:32" x14ac:dyDescent="0.25">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c r="AA341" s="320"/>
      <c r="AB341" s="320"/>
      <c r="AC341" s="320"/>
      <c r="AD341" s="320"/>
      <c r="AE341" s="320"/>
      <c r="AF341" s="320"/>
    </row>
    <row r="342" spans="3:32" x14ac:dyDescent="0.25">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c r="AA342" s="320"/>
      <c r="AB342" s="320"/>
      <c r="AC342" s="320"/>
      <c r="AD342" s="320"/>
      <c r="AE342" s="320"/>
      <c r="AF342" s="320"/>
    </row>
    <row r="343" spans="3:32" x14ac:dyDescent="0.25">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c r="AA343" s="320"/>
      <c r="AB343" s="320"/>
      <c r="AC343" s="320"/>
      <c r="AD343" s="320"/>
      <c r="AE343" s="320"/>
      <c r="AF343" s="320"/>
    </row>
    <row r="344" spans="3:32" x14ac:dyDescent="0.25">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c r="AA344" s="320"/>
      <c r="AB344" s="320"/>
      <c r="AC344" s="320"/>
      <c r="AD344" s="320"/>
      <c r="AE344" s="320"/>
      <c r="AF344" s="320"/>
    </row>
    <row r="345" spans="3:32" x14ac:dyDescent="0.25">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c r="AA345" s="320"/>
      <c r="AB345" s="320"/>
      <c r="AC345" s="320"/>
      <c r="AD345" s="320"/>
      <c r="AE345" s="320"/>
      <c r="AF345" s="320"/>
    </row>
    <row r="346" spans="3:32" x14ac:dyDescent="0.25">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c r="AA346" s="320"/>
      <c r="AB346" s="320"/>
      <c r="AC346" s="320"/>
      <c r="AD346" s="320"/>
      <c r="AE346" s="320"/>
      <c r="AF346" s="320"/>
    </row>
    <row r="347" spans="3:32" x14ac:dyDescent="0.25">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c r="AA347" s="320"/>
      <c r="AB347" s="320"/>
      <c r="AC347" s="320"/>
      <c r="AD347" s="320"/>
      <c r="AE347" s="320"/>
      <c r="AF347" s="320"/>
    </row>
    <row r="348" spans="3:32" x14ac:dyDescent="0.25">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c r="AA348" s="320"/>
      <c r="AB348" s="320"/>
      <c r="AC348" s="320"/>
      <c r="AD348" s="320"/>
      <c r="AE348" s="320"/>
      <c r="AF348" s="320"/>
    </row>
    <row r="349" spans="3:32" x14ac:dyDescent="0.25">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c r="AA349" s="320"/>
      <c r="AB349" s="320"/>
      <c r="AC349" s="320"/>
      <c r="AD349" s="320"/>
      <c r="AE349" s="320"/>
      <c r="AF349" s="320"/>
    </row>
    <row r="350" spans="3:32" x14ac:dyDescent="0.25">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c r="AA350" s="320"/>
      <c r="AB350" s="320"/>
      <c r="AC350" s="320"/>
      <c r="AD350" s="320"/>
      <c r="AE350" s="320"/>
      <c r="AF350" s="320"/>
    </row>
    <row r="351" spans="3:32" x14ac:dyDescent="0.25">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c r="AA351" s="320"/>
      <c r="AB351" s="320"/>
      <c r="AC351" s="320"/>
      <c r="AD351" s="320"/>
      <c r="AE351" s="320"/>
      <c r="AF351" s="320"/>
    </row>
    <row r="352" spans="3:32" x14ac:dyDescent="0.25">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c r="AD352" s="320"/>
      <c r="AE352" s="320"/>
      <c r="AF352" s="320"/>
    </row>
    <row r="353" spans="3:32" x14ac:dyDescent="0.25">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c r="AD353" s="320"/>
      <c r="AE353" s="320"/>
      <c r="AF353" s="320"/>
    </row>
    <row r="354" spans="3:32" x14ac:dyDescent="0.25">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c r="AA354" s="320"/>
      <c r="AB354" s="320"/>
      <c r="AC354" s="320"/>
      <c r="AD354" s="320"/>
      <c r="AE354" s="320"/>
      <c r="AF354" s="320"/>
    </row>
    <row r="355" spans="3:32" x14ac:dyDescent="0.25">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c r="AA355" s="320"/>
      <c r="AB355" s="320"/>
      <c r="AC355" s="320"/>
      <c r="AD355" s="320"/>
      <c r="AE355" s="320"/>
      <c r="AF355" s="320"/>
    </row>
    <row r="356" spans="3:32" x14ac:dyDescent="0.25">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c r="AA356" s="320"/>
      <c r="AB356" s="320"/>
      <c r="AC356" s="320"/>
      <c r="AD356" s="320"/>
      <c r="AE356" s="320"/>
      <c r="AF356" s="320"/>
    </row>
    <row r="357" spans="3:32" x14ac:dyDescent="0.25">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c r="AA357" s="320"/>
      <c r="AB357" s="320"/>
      <c r="AC357" s="320"/>
      <c r="AD357" s="320"/>
      <c r="AE357" s="320"/>
      <c r="AF357" s="320"/>
    </row>
    <row r="358" spans="3:32" x14ac:dyDescent="0.25">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c r="AA358" s="320"/>
      <c r="AB358" s="320"/>
      <c r="AC358" s="320"/>
      <c r="AD358" s="320"/>
      <c r="AE358" s="320"/>
      <c r="AF358" s="320"/>
    </row>
    <row r="359" spans="3:32" x14ac:dyDescent="0.25">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c r="AA359" s="320"/>
      <c r="AB359" s="320"/>
      <c r="AC359" s="320"/>
      <c r="AD359" s="320"/>
      <c r="AE359" s="320"/>
      <c r="AF359" s="320"/>
    </row>
    <row r="360" spans="3:32" x14ac:dyDescent="0.25">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c r="AA360" s="320"/>
      <c r="AB360" s="320"/>
      <c r="AC360" s="320"/>
      <c r="AD360" s="320"/>
      <c r="AE360" s="320"/>
      <c r="AF360" s="320"/>
    </row>
    <row r="361" spans="3:32" x14ac:dyDescent="0.25">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c r="AA361" s="320"/>
      <c r="AB361" s="320"/>
      <c r="AC361" s="320"/>
      <c r="AD361" s="320"/>
      <c r="AE361" s="320"/>
      <c r="AF361" s="320"/>
    </row>
    <row r="362" spans="3:32" x14ac:dyDescent="0.25">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c r="AA362" s="320"/>
      <c r="AB362" s="320"/>
      <c r="AC362" s="320"/>
      <c r="AD362" s="320"/>
      <c r="AE362" s="320"/>
      <c r="AF362" s="320"/>
    </row>
    <row r="363" spans="3:32" x14ac:dyDescent="0.25">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c r="AA363" s="320"/>
      <c r="AB363" s="320"/>
      <c r="AC363" s="320"/>
      <c r="AD363" s="320"/>
      <c r="AE363" s="320"/>
      <c r="AF363" s="320"/>
    </row>
    <row r="364" spans="3:32" x14ac:dyDescent="0.25">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c r="AA364" s="320"/>
      <c r="AB364" s="320"/>
      <c r="AC364" s="320"/>
      <c r="AD364" s="320"/>
      <c r="AE364" s="320"/>
      <c r="AF364" s="320"/>
    </row>
    <row r="365" spans="3:32" x14ac:dyDescent="0.25">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row>
    <row r="366" spans="3:32" x14ac:dyDescent="0.25">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c r="AD366" s="320"/>
      <c r="AE366" s="320"/>
      <c r="AF366" s="320"/>
    </row>
    <row r="367" spans="3:32" x14ac:dyDescent="0.25">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20"/>
      <c r="AF367" s="320"/>
    </row>
    <row r="368" spans="3:32" x14ac:dyDescent="0.25">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row>
    <row r="369" spans="3:32" x14ac:dyDescent="0.25">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row>
    <row r="370" spans="3:32" x14ac:dyDescent="0.25">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row>
    <row r="371" spans="3:32" x14ac:dyDescent="0.25">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row>
    <row r="372" spans="3:32" x14ac:dyDescent="0.25">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20"/>
      <c r="AF372" s="320"/>
    </row>
    <row r="373" spans="3:32" x14ac:dyDescent="0.25">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c r="AD373" s="320"/>
      <c r="AE373" s="320"/>
      <c r="AF373" s="320"/>
    </row>
    <row r="374" spans="3:32" x14ac:dyDescent="0.25">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c r="AA374" s="320"/>
      <c r="AB374" s="320"/>
      <c r="AC374" s="320"/>
      <c r="AD374" s="320"/>
      <c r="AE374" s="320"/>
      <c r="AF374" s="320"/>
    </row>
    <row r="375" spans="3:32" x14ac:dyDescent="0.25">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c r="AD375" s="320"/>
      <c r="AE375" s="320"/>
      <c r="AF375" s="320"/>
    </row>
    <row r="376" spans="3:32" x14ac:dyDescent="0.25">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20"/>
      <c r="AF376" s="320"/>
    </row>
    <row r="377" spans="3:32" x14ac:dyDescent="0.25">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row>
    <row r="378" spans="3:32" x14ac:dyDescent="0.25">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c r="AD378" s="320"/>
      <c r="AE378" s="320"/>
      <c r="AF378" s="320"/>
    </row>
    <row r="379" spans="3:32" x14ac:dyDescent="0.25">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row>
    <row r="380" spans="3:32" x14ac:dyDescent="0.25">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row>
    <row r="381" spans="3:32" x14ac:dyDescent="0.25">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row>
    <row r="382" spans="3:32" x14ac:dyDescent="0.25">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c r="AD382" s="320"/>
      <c r="AE382" s="320"/>
      <c r="AF382" s="320"/>
    </row>
    <row r="383" spans="3:32" x14ac:dyDescent="0.25">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c r="AA383" s="320"/>
      <c r="AB383" s="320"/>
      <c r="AC383" s="320"/>
      <c r="AD383" s="320"/>
      <c r="AE383" s="320"/>
      <c r="AF383" s="320"/>
    </row>
    <row r="384" spans="3:32" x14ac:dyDescent="0.25">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c r="AA384" s="320"/>
      <c r="AB384" s="320"/>
      <c r="AC384" s="320"/>
      <c r="AD384" s="320"/>
      <c r="AE384" s="320"/>
      <c r="AF384" s="320"/>
    </row>
    <row r="385" spans="3:32" x14ac:dyDescent="0.25">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c r="AA385" s="320"/>
      <c r="AB385" s="320"/>
      <c r="AC385" s="320"/>
      <c r="AD385" s="320"/>
      <c r="AE385" s="320"/>
      <c r="AF385" s="320"/>
    </row>
    <row r="386" spans="3:32" x14ac:dyDescent="0.25">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c r="AA386" s="320"/>
      <c r="AB386" s="320"/>
      <c r="AC386" s="320"/>
      <c r="AD386" s="320"/>
      <c r="AE386" s="320"/>
      <c r="AF386" s="320"/>
    </row>
    <row r="387" spans="3:32" x14ac:dyDescent="0.25">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c r="AA387" s="320"/>
      <c r="AB387" s="320"/>
      <c r="AC387" s="320"/>
      <c r="AD387" s="320"/>
      <c r="AE387" s="320"/>
      <c r="AF387" s="320"/>
    </row>
    <row r="388" spans="3:32" x14ac:dyDescent="0.25">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c r="AA388" s="320"/>
      <c r="AB388" s="320"/>
      <c r="AC388" s="320"/>
      <c r="AD388" s="320"/>
      <c r="AE388" s="320"/>
      <c r="AF388" s="320"/>
    </row>
    <row r="389" spans="3:32" x14ac:dyDescent="0.25">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c r="AA389" s="320"/>
      <c r="AB389" s="320"/>
      <c r="AC389" s="320"/>
      <c r="AD389" s="320"/>
      <c r="AE389" s="320"/>
      <c r="AF389" s="320"/>
    </row>
    <row r="390" spans="3:32" x14ac:dyDescent="0.25">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c r="AA390" s="320"/>
      <c r="AB390" s="320"/>
      <c r="AC390" s="320"/>
      <c r="AD390" s="320"/>
      <c r="AE390" s="320"/>
      <c r="AF390" s="320"/>
    </row>
    <row r="391" spans="3:32" x14ac:dyDescent="0.25">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c r="AA391" s="320"/>
      <c r="AB391" s="320"/>
      <c r="AC391" s="320"/>
      <c r="AD391" s="320"/>
      <c r="AE391" s="320"/>
      <c r="AF391" s="320"/>
    </row>
    <row r="392" spans="3:32" x14ac:dyDescent="0.25">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c r="AA392" s="320"/>
      <c r="AB392" s="320"/>
      <c r="AC392" s="320"/>
      <c r="AD392" s="320"/>
      <c r="AE392" s="320"/>
      <c r="AF392" s="320"/>
    </row>
    <row r="393" spans="3:32" x14ac:dyDescent="0.25">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c r="AA393" s="320"/>
      <c r="AB393" s="320"/>
      <c r="AC393" s="320"/>
      <c r="AD393" s="320"/>
      <c r="AE393" s="320"/>
      <c r="AF393" s="320"/>
    </row>
    <row r="394" spans="3:32" x14ac:dyDescent="0.25">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c r="AA394" s="320"/>
      <c r="AB394" s="320"/>
      <c r="AC394" s="320"/>
      <c r="AD394" s="320"/>
      <c r="AE394" s="320"/>
      <c r="AF394" s="320"/>
    </row>
    <row r="395" spans="3:32" x14ac:dyDescent="0.25">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c r="AA395" s="320"/>
      <c r="AB395" s="320"/>
      <c r="AC395" s="320"/>
      <c r="AD395" s="320"/>
      <c r="AE395" s="320"/>
      <c r="AF395" s="320"/>
    </row>
    <row r="396" spans="3:32" x14ac:dyDescent="0.25">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c r="AA396" s="320"/>
      <c r="AB396" s="320"/>
      <c r="AC396" s="320"/>
      <c r="AD396" s="320"/>
      <c r="AE396" s="320"/>
      <c r="AF396" s="320"/>
    </row>
    <row r="397" spans="3:32" x14ac:dyDescent="0.25">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c r="AA397" s="320"/>
      <c r="AB397" s="320"/>
      <c r="AC397" s="320"/>
      <c r="AD397" s="320"/>
      <c r="AE397" s="320"/>
      <c r="AF397" s="320"/>
    </row>
    <row r="398" spans="3:32" x14ac:dyDescent="0.25">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c r="AA398" s="320"/>
      <c r="AB398" s="320"/>
      <c r="AC398" s="320"/>
      <c r="AD398" s="320"/>
      <c r="AE398" s="320"/>
      <c r="AF398" s="320"/>
    </row>
    <row r="399" spans="3:32" x14ac:dyDescent="0.25">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c r="AA399" s="320"/>
      <c r="AB399" s="320"/>
      <c r="AC399" s="320"/>
      <c r="AD399" s="320"/>
      <c r="AE399" s="320"/>
      <c r="AF399" s="320"/>
    </row>
    <row r="400" spans="3:32" x14ac:dyDescent="0.25">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c r="AD400" s="320"/>
      <c r="AE400" s="320"/>
      <c r="AF400" s="320"/>
    </row>
    <row r="401" spans="3:32" x14ac:dyDescent="0.25">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c r="AA401" s="320"/>
      <c r="AB401" s="320"/>
      <c r="AC401" s="320"/>
      <c r="AD401" s="320"/>
      <c r="AE401" s="320"/>
      <c r="AF401" s="320"/>
    </row>
    <row r="402" spans="3:32" x14ac:dyDescent="0.25">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c r="AA402" s="320"/>
      <c r="AB402" s="320"/>
      <c r="AC402" s="320"/>
      <c r="AD402" s="320"/>
      <c r="AE402" s="320"/>
      <c r="AF402" s="320"/>
    </row>
    <row r="403" spans="3:32" x14ac:dyDescent="0.25">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c r="AA403" s="320"/>
      <c r="AB403" s="320"/>
      <c r="AC403" s="320"/>
      <c r="AD403" s="320"/>
      <c r="AE403" s="320"/>
      <c r="AF403" s="320"/>
    </row>
    <row r="404" spans="3:32" x14ac:dyDescent="0.25">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c r="AA404" s="320"/>
      <c r="AB404" s="320"/>
      <c r="AC404" s="320"/>
      <c r="AD404" s="320"/>
      <c r="AE404" s="320"/>
      <c r="AF404" s="320"/>
    </row>
    <row r="405" spans="3:32" x14ac:dyDescent="0.25">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c r="AA405" s="320"/>
      <c r="AB405" s="320"/>
      <c r="AC405" s="320"/>
      <c r="AD405" s="320"/>
      <c r="AE405" s="320"/>
      <c r="AF405" s="320"/>
    </row>
    <row r="406" spans="3:32" x14ac:dyDescent="0.25">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c r="AA406" s="320"/>
      <c r="AB406" s="320"/>
      <c r="AC406" s="320"/>
      <c r="AD406" s="320"/>
      <c r="AE406" s="320"/>
      <c r="AF406" s="320"/>
    </row>
    <row r="407" spans="3:32" x14ac:dyDescent="0.25">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c r="AA407" s="320"/>
      <c r="AB407" s="320"/>
      <c r="AC407" s="320"/>
      <c r="AD407" s="320"/>
      <c r="AE407" s="320"/>
      <c r="AF407" s="320"/>
    </row>
    <row r="408" spans="3:32" x14ac:dyDescent="0.25">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c r="AA408" s="320"/>
      <c r="AB408" s="320"/>
      <c r="AC408" s="320"/>
      <c r="AD408" s="320"/>
      <c r="AE408" s="320"/>
      <c r="AF408" s="320"/>
    </row>
    <row r="409" spans="3:32" x14ac:dyDescent="0.25">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c r="AA409" s="320"/>
      <c r="AB409" s="320"/>
      <c r="AC409" s="320"/>
      <c r="AD409" s="320"/>
      <c r="AE409" s="320"/>
      <c r="AF409" s="320"/>
    </row>
    <row r="410" spans="3:32" x14ac:dyDescent="0.25">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c r="AA410" s="320"/>
      <c r="AB410" s="320"/>
      <c r="AC410" s="320"/>
      <c r="AD410" s="320"/>
      <c r="AE410" s="320"/>
      <c r="AF410" s="320"/>
    </row>
    <row r="411" spans="3:32" x14ac:dyDescent="0.25">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c r="AA411" s="320"/>
      <c r="AB411" s="320"/>
      <c r="AC411" s="320"/>
      <c r="AD411" s="320"/>
      <c r="AE411" s="320"/>
      <c r="AF411" s="320"/>
    </row>
    <row r="412" spans="3:32" x14ac:dyDescent="0.25">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c r="AA412" s="320"/>
      <c r="AB412" s="320"/>
      <c r="AC412" s="320"/>
      <c r="AD412" s="320"/>
      <c r="AE412" s="320"/>
      <c r="AF412" s="320"/>
    </row>
    <row r="413" spans="3:32" x14ac:dyDescent="0.25">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c r="AA413" s="320"/>
      <c r="AB413" s="320"/>
      <c r="AC413" s="320"/>
      <c r="AD413" s="320"/>
      <c r="AE413" s="320"/>
      <c r="AF413" s="320"/>
    </row>
    <row r="414" spans="3:32" x14ac:dyDescent="0.25">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c r="AA414" s="320"/>
      <c r="AB414" s="320"/>
      <c r="AC414" s="320"/>
      <c r="AD414" s="320"/>
      <c r="AE414" s="320"/>
      <c r="AF414" s="320"/>
    </row>
    <row r="415" spans="3:32" x14ac:dyDescent="0.25">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c r="AA415" s="320"/>
      <c r="AB415" s="320"/>
      <c r="AC415" s="320"/>
      <c r="AD415" s="320"/>
      <c r="AE415" s="320"/>
      <c r="AF415" s="320"/>
    </row>
    <row r="416" spans="3:32" x14ac:dyDescent="0.25">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c r="AA416" s="320"/>
      <c r="AB416" s="320"/>
      <c r="AC416" s="320"/>
      <c r="AD416" s="320"/>
      <c r="AE416" s="320"/>
      <c r="AF416" s="320"/>
    </row>
    <row r="417" spans="3:32" x14ac:dyDescent="0.25">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c r="AA417" s="320"/>
      <c r="AB417" s="320"/>
      <c r="AC417" s="320"/>
      <c r="AD417" s="320"/>
      <c r="AE417" s="320"/>
      <c r="AF417" s="320"/>
    </row>
    <row r="418" spans="3:32" x14ac:dyDescent="0.25">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c r="AD418" s="320"/>
      <c r="AE418" s="320"/>
      <c r="AF418" s="320"/>
    </row>
    <row r="419" spans="3:32" x14ac:dyDescent="0.25">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row>
    <row r="420" spans="3:32" x14ac:dyDescent="0.25">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c r="AA420" s="320"/>
      <c r="AB420" s="320"/>
      <c r="AC420" s="320"/>
      <c r="AD420" s="320"/>
      <c r="AE420" s="320"/>
      <c r="AF420" s="320"/>
    </row>
    <row r="421" spans="3:32" x14ac:dyDescent="0.25">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c r="AA421" s="320"/>
      <c r="AB421" s="320"/>
      <c r="AC421" s="320"/>
      <c r="AD421" s="320"/>
      <c r="AE421" s="320"/>
      <c r="AF421" s="320"/>
    </row>
    <row r="422" spans="3:32" x14ac:dyDescent="0.25">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c r="AA422" s="320"/>
      <c r="AB422" s="320"/>
      <c r="AC422" s="320"/>
      <c r="AD422" s="320"/>
      <c r="AE422" s="320"/>
      <c r="AF422" s="320"/>
    </row>
    <row r="423" spans="3:32" x14ac:dyDescent="0.25">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c r="AD423" s="320"/>
      <c r="AE423" s="320"/>
      <c r="AF423" s="320"/>
    </row>
    <row r="424" spans="3:32" x14ac:dyDescent="0.25">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c r="AA424" s="320"/>
      <c r="AB424" s="320"/>
      <c r="AC424" s="320"/>
      <c r="AD424" s="320"/>
      <c r="AE424" s="320"/>
      <c r="AF424" s="320"/>
    </row>
    <row r="425" spans="3:32" x14ac:dyDescent="0.25">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c r="AA425" s="320"/>
      <c r="AB425" s="320"/>
      <c r="AC425" s="320"/>
      <c r="AD425" s="320"/>
      <c r="AE425" s="320"/>
      <c r="AF425" s="320"/>
    </row>
    <row r="426" spans="3:32" x14ac:dyDescent="0.25">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c r="AA426" s="320"/>
      <c r="AB426" s="320"/>
      <c r="AC426" s="320"/>
      <c r="AD426" s="320"/>
      <c r="AE426" s="320"/>
      <c r="AF426" s="320"/>
    </row>
    <row r="427" spans="3:32" x14ac:dyDescent="0.25">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c r="AA427" s="320"/>
      <c r="AB427" s="320"/>
      <c r="AC427" s="320"/>
      <c r="AD427" s="320"/>
      <c r="AE427" s="320"/>
      <c r="AF427" s="320"/>
    </row>
    <row r="428" spans="3:32" x14ac:dyDescent="0.25">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c r="AD428" s="320"/>
      <c r="AE428" s="320"/>
      <c r="AF428" s="320"/>
    </row>
    <row r="429" spans="3:32" x14ac:dyDescent="0.25">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c r="AA429" s="320"/>
      <c r="AB429" s="320"/>
      <c r="AC429" s="320"/>
      <c r="AD429" s="320"/>
      <c r="AE429" s="320"/>
      <c r="AF429" s="320"/>
    </row>
    <row r="430" spans="3:32" x14ac:dyDescent="0.25">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c r="AA430" s="320"/>
      <c r="AB430" s="320"/>
      <c r="AC430" s="320"/>
      <c r="AD430" s="320"/>
      <c r="AE430" s="320"/>
      <c r="AF430" s="320"/>
    </row>
    <row r="431" spans="3:32" x14ac:dyDescent="0.25">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c r="AA431" s="320"/>
      <c r="AB431" s="320"/>
      <c r="AC431" s="320"/>
      <c r="AD431" s="320"/>
      <c r="AE431" s="320"/>
      <c r="AF431" s="320"/>
    </row>
    <row r="432" spans="3:32" x14ac:dyDescent="0.25">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c r="AA432" s="320"/>
      <c r="AB432" s="320"/>
      <c r="AC432" s="320"/>
      <c r="AD432" s="320"/>
      <c r="AE432" s="320"/>
      <c r="AF432" s="320"/>
    </row>
    <row r="433" spans="3:32" x14ac:dyDescent="0.25">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c r="AA433" s="320"/>
      <c r="AB433" s="320"/>
      <c r="AC433" s="320"/>
      <c r="AD433" s="320"/>
      <c r="AE433" s="320"/>
      <c r="AF433" s="320"/>
    </row>
    <row r="434" spans="3:32" x14ac:dyDescent="0.25">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c r="AA434" s="320"/>
      <c r="AB434" s="320"/>
      <c r="AC434" s="320"/>
      <c r="AD434" s="320"/>
      <c r="AE434" s="320"/>
      <c r="AF434" s="320"/>
    </row>
    <row r="435" spans="3:32" x14ac:dyDescent="0.25">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c r="AA435" s="320"/>
      <c r="AB435" s="320"/>
      <c r="AC435" s="320"/>
      <c r="AD435" s="320"/>
      <c r="AE435" s="320"/>
      <c r="AF435" s="320"/>
    </row>
    <row r="436" spans="3:32" x14ac:dyDescent="0.25">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c r="AA436" s="320"/>
      <c r="AB436" s="320"/>
      <c r="AC436" s="320"/>
      <c r="AD436" s="320"/>
      <c r="AE436" s="320"/>
      <c r="AF436" s="320"/>
    </row>
    <row r="437" spans="3:32" x14ac:dyDescent="0.25">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c r="AA437" s="320"/>
      <c r="AB437" s="320"/>
      <c r="AC437" s="320"/>
      <c r="AD437" s="320"/>
      <c r="AE437" s="320"/>
      <c r="AF437" s="320"/>
    </row>
    <row r="438" spans="3:32" x14ac:dyDescent="0.25">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c r="AA438" s="320"/>
      <c r="AB438" s="320"/>
      <c r="AC438" s="320"/>
      <c r="AD438" s="320"/>
      <c r="AE438" s="320"/>
      <c r="AF438" s="320"/>
    </row>
    <row r="439" spans="3:32" x14ac:dyDescent="0.25">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c r="AA439" s="320"/>
      <c r="AB439" s="320"/>
      <c r="AC439" s="320"/>
      <c r="AD439" s="320"/>
      <c r="AE439" s="320"/>
      <c r="AF439" s="320"/>
    </row>
    <row r="440" spans="3:32" x14ac:dyDescent="0.25">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c r="AA440" s="320"/>
      <c r="AB440" s="320"/>
      <c r="AC440" s="320"/>
      <c r="AD440" s="320"/>
      <c r="AE440" s="320"/>
      <c r="AF440" s="320"/>
    </row>
    <row r="441" spans="3:32" x14ac:dyDescent="0.25">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c r="AA441" s="320"/>
      <c r="AB441" s="320"/>
      <c r="AC441" s="320"/>
      <c r="AD441" s="320"/>
      <c r="AE441" s="320"/>
      <c r="AF441" s="320"/>
    </row>
    <row r="442" spans="3:32" x14ac:dyDescent="0.25">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c r="AA442" s="320"/>
      <c r="AB442" s="320"/>
      <c r="AC442" s="320"/>
      <c r="AD442" s="320"/>
      <c r="AE442" s="320"/>
      <c r="AF442" s="320"/>
    </row>
    <row r="443" spans="3:32" x14ac:dyDescent="0.25">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c r="AA443" s="320"/>
      <c r="AB443" s="320"/>
      <c r="AC443" s="320"/>
      <c r="AD443" s="320"/>
      <c r="AE443" s="320"/>
      <c r="AF443" s="320"/>
    </row>
    <row r="444" spans="3:32" x14ac:dyDescent="0.25">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c r="AA444" s="320"/>
      <c r="AB444" s="320"/>
      <c r="AC444" s="320"/>
      <c r="AD444" s="320"/>
      <c r="AE444" s="320"/>
      <c r="AF444" s="320"/>
    </row>
    <row r="445" spans="3:32" x14ac:dyDescent="0.25">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c r="AA445" s="320"/>
      <c r="AB445" s="320"/>
      <c r="AC445" s="320"/>
      <c r="AD445" s="320"/>
      <c r="AE445" s="320"/>
      <c r="AF445" s="320"/>
    </row>
    <row r="446" spans="3:32" x14ac:dyDescent="0.25">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c r="AA446" s="320"/>
      <c r="AB446" s="320"/>
      <c r="AC446" s="320"/>
      <c r="AD446" s="320"/>
      <c r="AE446" s="320"/>
      <c r="AF446" s="320"/>
    </row>
    <row r="447" spans="3:32" x14ac:dyDescent="0.25">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c r="AA447" s="320"/>
      <c r="AB447" s="320"/>
      <c r="AC447" s="320"/>
      <c r="AD447" s="320"/>
      <c r="AE447" s="320"/>
      <c r="AF447" s="320"/>
    </row>
    <row r="448" spans="3:32" x14ac:dyDescent="0.25">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c r="AA448" s="320"/>
      <c r="AB448" s="320"/>
      <c r="AC448" s="320"/>
      <c r="AD448" s="320"/>
      <c r="AE448" s="320"/>
      <c r="AF448" s="320"/>
    </row>
    <row r="449" spans="3:32" x14ac:dyDescent="0.25">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c r="AA449" s="320"/>
      <c r="AB449" s="320"/>
      <c r="AC449" s="320"/>
      <c r="AD449" s="320"/>
      <c r="AE449" s="320"/>
      <c r="AF449" s="320"/>
    </row>
    <row r="450" spans="3:32" x14ac:dyDescent="0.25">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c r="AA450" s="320"/>
      <c r="AB450" s="320"/>
      <c r="AC450" s="320"/>
      <c r="AD450" s="320"/>
      <c r="AE450" s="320"/>
      <c r="AF450" s="320"/>
    </row>
    <row r="451" spans="3:32" x14ac:dyDescent="0.25">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c r="AA451" s="320"/>
      <c r="AB451" s="320"/>
      <c r="AC451" s="320"/>
      <c r="AD451" s="320"/>
      <c r="AE451" s="320"/>
      <c r="AF451" s="320"/>
    </row>
    <row r="452" spans="3:32" x14ac:dyDescent="0.25">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c r="AA452" s="320"/>
      <c r="AB452" s="320"/>
      <c r="AC452" s="320"/>
      <c r="AD452" s="320"/>
      <c r="AE452" s="320"/>
      <c r="AF452" s="320"/>
    </row>
    <row r="453" spans="3:32" x14ac:dyDescent="0.25">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c r="AA453" s="320"/>
      <c r="AB453" s="320"/>
      <c r="AC453" s="320"/>
      <c r="AD453" s="320"/>
      <c r="AE453" s="320"/>
      <c r="AF453" s="320"/>
    </row>
    <row r="454" spans="3:32" x14ac:dyDescent="0.25">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c r="AA454" s="320"/>
      <c r="AB454" s="320"/>
      <c r="AC454" s="320"/>
      <c r="AD454" s="320"/>
      <c r="AE454" s="320"/>
      <c r="AF454" s="320"/>
    </row>
    <row r="455" spans="3:32" x14ac:dyDescent="0.25">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c r="AA455" s="320"/>
      <c r="AB455" s="320"/>
      <c r="AC455" s="320"/>
      <c r="AD455" s="320"/>
      <c r="AE455" s="320"/>
      <c r="AF455" s="320"/>
    </row>
    <row r="456" spans="3:32" x14ac:dyDescent="0.25">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c r="AA456" s="320"/>
      <c r="AB456" s="320"/>
      <c r="AC456" s="320"/>
      <c r="AD456" s="320"/>
      <c r="AE456" s="320"/>
      <c r="AF456" s="320"/>
    </row>
    <row r="457" spans="3:32" x14ac:dyDescent="0.25">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c r="AA457" s="320"/>
      <c r="AB457" s="320"/>
      <c r="AC457" s="320"/>
      <c r="AD457" s="320"/>
      <c r="AE457" s="320"/>
      <c r="AF457" s="320"/>
    </row>
    <row r="458" spans="3:32" x14ac:dyDescent="0.25">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c r="AA458" s="320"/>
      <c r="AB458" s="320"/>
      <c r="AC458" s="320"/>
      <c r="AD458" s="320"/>
      <c r="AE458" s="320"/>
      <c r="AF458" s="320"/>
    </row>
    <row r="459" spans="3:32" x14ac:dyDescent="0.25">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c r="AA459" s="320"/>
      <c r="AB459" s="320"/>
      <c r="AC459" s="320"/>
      <c r="AD459" s="320"/>
      <c r="AE459" s="320"/>
      <c r="AF459" s="320"/>
    </row>
    <row r="460" spans="3:32" x14ac:dyDescent="0.25">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c r="AA460" s="320"/>
      <c r="AB460" s="320"/>
      <c r="AC460" s="320"/>
      <c r="AD460" s="320"/>
      <c r="AE460" s="320"/>
      <c r="AF460" s="320"/>
    </row>
    <row r="461" spans="3:32" x14ac:dyDescent="0.25">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c r="AA461" s="320"/>
      <c r="AB461" s="320"/>
      <c r="AC461" s="320"/>
      <c r="AD461" s="320"/>
      <c r="AE461" s="320"/>
      <c r="AF461" s="320"/>
    </row>
    <row r="462" spans="3:32" x14ac:dyDescent="0.25">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c r="AA462" s="320"/>
      <c r="AB462" s="320"/>
      <c r="AC462" s="320"/>
      <c r="AD462" s="320"/>
      <c r="AE462" s="320"/>
      <c r="AF462" s="320"/>
    </row>
    <row r="463" spans="3:32" x14ac:dyDescent="0.25">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c r="AA463" s="320"/>
      <c r="AB463" s="320"/>
      <c r="AC463" s="320"/>
      <c r="AD463" s="320"/>
      <c r="AE463" s="320"/>
      <c r="AF463" s="320"/>
    </row>
    <row r="464" spans="3:32" x14ac:dyDescent="0.25">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row>
    <row r="465" spans="3:32" x14ac:dyDescent="0.25">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c r="AA465" s="320"/>
      <c r="AB465" s="320"/>
      <c r="AC465" s="320"/>
      <c r="AD465" s="320"/>
      <c r="AE465" s="320"/>
      <c r="AF465" s="320"/>
    </row>
    <row r="466" spans="3:32" x14ac:dyDescent="0.25">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c r="AA466" s="320"/>
      <c r="AB466" s="320"/>
      <c r="AC466" s="320"/>
      <c r="AD466" s="320"/>
      <c r="AE466" s="320"/>
      <c r="AF466" s="320"/>
    </row>
    <row r="467" spans="3:32" x14ac:dyDescent="0.25">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c r="AA467" s="320"/>
      <c r="AB467" s="320"/>
      <c r="AC467" s="320"/>
      <c r="AD467" s="320"/>
      <c r="AE467" s="320"/>
      <c r="AF467" s="320"/>
    </row>
    <row r="468" spans="3:32" x14ac:dyDescent="0.25">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c r="AA468" s="320"/>
      <c r="AB468" s="320"/>
      <c r="AC468" s="320"/>
      <c r="AD468" s="320"/>
      <c r="AE468" s="320"/>
      <c r="AF468" s="320"/>
    </row>
    <row r="469" spans="3:32" x14ac:dyDescent="0.25">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c r="AA469" s="320"/>
      <c r="AB469" s="320"/>
      <c r="AC469" s="320"/>
      <c r="AD469" s="320"/>
      <c r="AE469" s="320"/>
      <c r="AF469" s="320"/>
    </row>
    <row r="470" spans="3:32" x14ac:dyDescent="0.25">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c r="AA470" s="320"/>
      <c r="AB470" s="320"/>
      <c r="AC470" s="320"/>
      <c r="AD470" s="320"/>
      <c r="AE470" s="320"/>
      <c r="AF470" s="320"/>
    </row>
    <row r="471" spans="3:32" x14ac:dyDescent="0.25">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c r="AA471" s="320"/>
      <c r="AB471" s="320"/>
      <c r="AC471" s="320"/>
      <c r="AD471" s="320"/>
      <c r="AE471" s="320"/>
      <c r="AF471" s="320"/>
    </row>
    <row r="472" spans="3:32" x14ac:dyDescent="0.25">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c r="AA472" s="320"/>
      <c r="AB472" s="320"/>
      <c r="AC472" s="320"/>
      <c r="AD472" s="320"/>
      <c r="AE472" s="320"/>
      <c r="AF472" s="320"/>
    </row>
    <row r="473" spans="3:32" x14ac:dyDescent="0.25">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c r="AA473" s="320"/>
      <c r="AB473" s="320"/>
      <c r="AC473" s="320"/>
      <c r="AD473" s="320"/>
      <c r="AE473" s="320"/>
      <c r="AF473" s="320"/>
    </row>
    <row r="474" spans="3:32" x14ac:dyDescent="0.25">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c r="AA474" s="320"/>
      <c r="AB474" s="320"/>
      <c r="AC474" s="320"/>
      <c r="AD474" s="320"/>
      <c r="AE474" s="320"/>
      <c r="AF474" s="320"/>
    </row>
    <row r="475" spans="3:32" x14ac:dyDescent="0.25">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c r="AA475" s="320"/>
      <c r="AB475" s="320"/>
      <c r="AC475" s="320"/>
      <c r="AD475" s="320"/>
      <c r="AE475" s="320"/>
      <c r="AF475" s="320"/>
    </row>
    <row r="476" spans="3:32" x14ac:dyDescent="0.25">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c r="AA476" s="320"/>
      <c r="AB476" s="320"/>
      <c r="AC476" s="320"/>
      <c r="AD476" s="320"/>
      <c r="AE476" s="320"/>
      <c r="AF476" s="320"/>
    </row>
    <row r="477" spans="3:32" x14ac:dyDescent="0.25">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c r="AA477" s="320"/>
      <c r="AB477" s="320"/>
      <c r="AC477" s="320"/>
      <c r="AD477" s="320"/>
      <c r="AE477" s="320"/>
      <c r="AF477" s="320"/>
    </row>
    <row r="478" spans="3:32" x14ac:dyDescent="0.25">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c r="AA478" s="320"/>
      <c r="AB478" s="320"/>
      <c r="AC478" s="320"/>
      <c r="AD478" s="320"/>
      <c r="AE478" s="320"/>
      <c r="AF478" s="320"/>
    </row>
    <row r="479" spans="3:32" x14ac:dyDescent="0.25">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c r="AA479" s="320"/>
      <c r="AB479" s="320"/>
      <c r="AC479" s="320"/>
      <c r="AD479" s="320"/>
      <c r="AE479" s="320"/>
      <c r="AF479" s="320"/>
    </row>
    <row r="480" spans="3:32" x14ac:dyDescent="0.25">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c r="AA480" s="320"/>
      <c r="AB480" s="320"/>
      <c r="AC480" s="320"/>
      <c r="AD480" s="320"/>
      <c r="AE480" s="320"/>
      <c r="AF480" s="320"/>
    </row>
    <row r="481" spans="3:32" x14ac:dyDescent="0.25">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c r="AA481" s="320"/>
      <c r="AB481" s="320"/>
      <c r="AC481" s="320"/>
      <c r="AD481" s="320"/>
      <c r="AE481" s="320"/>
      <c r="AF481" s="320"/>
    </row>
    <row r="482" spans="3:32" x14ac:dyDescent="0.25">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c r="AA482" s="320"/>
      <c r="AB482" s="320"/>
      <c r="AC482" s="320"/>
      <c r="AD482" s="320"/>
      <c r="AE482" s="320"/>
      <c r="AF482" s="320"/>
    </row>
    <row r="483" spans="3:32" x14ac:dyDescent="0.25">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c r="AA483" s="320"/>
      <c r="AB483" s="320"/>
      <c r="AC483" s="320"/>
      <c r="AD483" s="320"/>
      <c r="AE483" s="320"/>
      <c r="AF483" s="320"/>
    </row>
    <row r="484" spans="3:32" x14ac:dyDescent="0.25">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c r="AA484" s="320"/>
      <c r="AB484" s="320"/>
      <c r="AC484" s="320"/>
      <c r="AD484" s="320"/>
      <c r="AE484" s="320"/>
      <c r="AF484" s="320"/>
    </row>
    <row r="485" spans="3:32" x14ac:dyDescent="0.25">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c r="AA485" s="320"/>
      <c r="AB485" s="320"/>
      <c r="AC485" s="320"/>
      <c r="AD485" s="320"/>
      <c r="AE485" s="320"/>
      <c r="AF485" s="320"/>
    </row>
    <row r="486" spans="3:32" x14ac:dyDescent="0.25">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c r="AA486" s="320"/>
      <c r="AB486" s="320"/>
      <c r="AC486" s="320"/>
      <c r="AD486" s="320"/>
      <c r="AE486" s="320"/>
      <c r="AF486" s="320"/>
    </row>
    <row r="487" spans="3:32" x14ac:dyDescent="0.25">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c r="AA487" s="320"/>
      <c r="AB487" s="320"/>
      <c r="AC487" s="320"/>
      <c r="AD487" s="320"/>
      <c r="AE487" s="320"/>
      <c r="AF487" s="320"/>
    </row>
    <row r="488" spans="3:32" x14ac:dyDescent="0.25">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c r="AA488" s="320"/>
      <c r="AB488" s="320"/>
      <c r="AC488" s="320"/>
      <c r="AD488" s="320"/>
      <c r="AE488" s="320"/>
      <c r="AF488" s="320"/>
    </row>
    <row r="489" spans="3:32" x14ac:dyDescent="0.25">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c r="AA489" s="320"/>
      <c r="AB489" s="320"/>
      <c r="AC489" s="320"/>
      <c r="AD489" s="320"/>
      <c r="AE489" s="320"/>
      <c r="AF489" s="320"/>
    </row>
    <row r="490" spans="3:32" x14ac:dyDescent="0.25">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c r="AA490" s="320"/>
      <c r="AB490" s="320"/>
      <c r="AC490" s="320"/>
      <c r="AD490" s="320"/>
      <c r="AE490" s="320"/>
      <c r="AF490" s="320"/>
    </row>
    <row r="491" spans="3:32" x14ac:dyDescent="0.25">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c r="AA491" s="320"/>
      <c r="AB491" s="320"/>
      <c r="AC491" s="320"/>
      <c r="AD491" s="320"/>
      <c r="AE491" s="320"/>
      <c r="AF491" s="320"/>
    </row>
    <row r="492" spans="3:32" x14ac:dyDescent="0.25">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c r="AA492" s="320"/>
      <c r="AB492" s="320"/>
      <c r="AC492" s="320"/>
      <c r="AD492" s="320"/>
      <c r="AE492" s="320"/>
      <c r="AF492" s="320"/>
    </row>
    <row r="493" spans="3:32" x14ac:dyDescent="0.25">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c r="AA493" s="320"/>
      <c r="AB493" s="320"/>
      <c r="AC493" s="320"/>
      <c r="AD493" s="320"/>
      <c r="AE493" s="320"/>
      <c r="AF493" s="320"/>
    </row>
    <row r="494" spans="3:32" x14ac:dyDescent="0.25">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c r="AA494" s="320"/>
      <c r="AB494" s="320"/>
      <c r="AC494" s="320"/>
      <c r="AD494" s="320"/>
      <c r="AE494" s="320"/>
      <c r="AF494" s="320"/>
    </row>
    <row r="495" spans="3:32" x14ac:dyDescent="0.25">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c r="AA495" s="320"/>
      <c r="AB495" s="320"/>
      <c r="AC495" s="320"/>
      <c r="AD495" s="320"/>
      <c r="AE495" s="320"/>
      <c r="AF495" s="320"/>
    </row>
    <row r="496" spans="3:32" x14ac:dyDescent="0.25">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c r="AA496" s="320"/>
      <c r="AB496" s="320"/>
      <c r="AC496" s="320"/>
      <c r="AD496" s="320"/>
      <c r="AE496" s="320"/>
      <c r="AF496" s="320"/>
    </row>
    <row r="497" spans="3:32" x14ac:dyDescent="0.25">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c r="AA497" s="320"/>
      <c r="AB497" s="320"/>
      <c r="AC497" s="320"/>
      <c r="AD497" s="320"/>
      <c r="AE497" s="320"/>
      <c r="AF497" s="320"/>
    </row>
    <row r="498" spans="3:32" x14ac:dyDescent="0.25">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c r="AA498" s="320"/>
      <c r="AB498" s="320"/>
      <c r="AC498" s="320"/>
      <c r="AD498" s="320"/>
      <c r="AE498" s="320"/>
      <c r="AF498" s="320"/>
    </row>
    <row r="499" spans="3:32" x14ac:dyDescent="0.25">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c r="AA499" s="320"/>
      <c r="AB499" s="320"/>
      <c r="AC499" s="320"/>
      <c r="AD499" s="320"/>
      <c r="AE499" s="320"/>
      <c r="AF499" s="320"/>
    </row>
    <row r="500" spans="3:32" x14ac:dyDescent="0.25">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c r="AA500" s="320"/>
      <c r="AB500" s="320"/>
      <c r="AC500" s="320"/>
      <c r="AD500" s="320"/>
      <c r="AE500" s="320"/>
      <c r="AF500" s="320"/>
    </row>
    <row r="501" spans="3:32" x14ac:dyDescent="0.25">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c r="AA501" s="320"/>
      <c r="AB501" s="320"/>
      <c r="AC501" s="320"/>
      <c r="AD501" s="320"/>
      <c r="AE501" s="320"/>
      <c r="AF501" s="320"/>
    </row>
    <row r="502" spans="3:32" x14ac:dyDescent="0.25">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c r="AA502" s="320"/>
      <c r="AB502" s="320"/>
      <c r="AC502" s="320"/>
      <c r="AD502" s="320"/>
      <c r="AE502" s="320"/>
      <c r="AF502" s="320"/>
    </row>
    <row r="503" spans="3:32" x14ac:dyDescent="0.25">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c r="AA503" s="320"/>
      <c r="AB503" s="320"/>
      <c r="AC503" s="320"/>
      <c r="AD503" s="320"/>
      <c r="AE503" s="320"/>
      <c r="AF503" s="320"/>
    </row>
    <row r="504" spans="3:32" x14ac:dyDescent="0.25">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c r="AA504" s="320"/>
      <c r="AB504" s="320"/>
      <c r="AC504" s="320"/>
      <c r="AD504" s="320"/>
      <c r="AE504" s="320"/>
      <c r="AF504" s="320"/>
    </row>
    <row r="505" spans="3:32" x14ac:dyDescent="0.25">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c r="AA505" s="320"/>
      <c r="AB505" s="320"/>
      <c r="AC505" s="320"/>
      <c r="AD505" s="320"/>
      <c r="AE505" s="320"/>
      <c r="AF505" s="320"/>
    </row>
    <row r="506" spans="3:32" x14ac:dyDescent="0.25">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c r="AA506" s="320"/>
      <c r="AB506" s="320"/>
      <c r="AC506" s="320"/>
      <c r="AD506" s="320"/>
      <c r="AE506" s="320"/>
      <c r="AF506" s="320"/>
    </row>
    <row r="507" spans="3:32" x14ac:dyDescent="0.25">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c r="AA507" s="320"/>
      <c r="AB507" s="320"/>
      <c r="AC507" s="320"/>
      <c r="AD507" s="320"/>
      <c r="AE507" s="320"/>
      <c r="AF507" s="320"/>
    </row>
    <row r="508" spans="3:32" x14ac:dyDescent="0.25">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c r="AA508" s="320"/>
      <c r="AB508" s="320"/>
      <c r="AC508" s="320"/>
      <c r="AD508" s="320"/>
      <c r="AE508" s="320"/>
      <c r="AF508" s="320"/>
    </row>
    <row r="509" spans="3:32" x14ac:dyDescent="0.25">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c r="AA509" s="320"/>
      <c r="AB509" s="320"/>
      <c r="AC509" s="320"/>
      <c r="AD509" s="320"/>
      <c r="AE509" s="320"/>
      <c r="AF509" s="320"/>
    </row>
    <row r="510" spans="3:32" x14ac:dyDescent="0.25">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c r="AA510" s="320"/>
      <c r="AB510" s="320"/>
      <c r="AC510" s="320"/>
      <c r="AD510" s="320"/>
      <c r="AE510" s="320"/>
      <c r="AF510" s="320"/>
    </row>
    <row r="511" spans="3:32" x14ac:dyDescent="0.25">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c r="AA511" s="320"/>
      <c r="AB511" s="320"/>
      <c r="AC511" s="320"/>
      <c r="AD511" s="320"/>
      <c r="AE511" s="320"/>
      <c r="AF511" s="320"/>
    </row>
    <row r="512" spans="3:32" x14ac:dyDescent="0.25">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c r="AA512" s="320"/>
      <c r="AB512" s="320"/>
      <c r="AC512" s="320"/>
      <c r="AD512" s="320"/>
      <c r="AE512" s="320"/>
      <c r="AF512" s="320"/>
    </row>
    <row r="513" spans="3:32" x14ac:dyDescent="0.25">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c r="AA513" s="320"/>
      <c r="AB513" s="320"/>
      <c r="AC513" s="320"/>
      <c r="AD513" s="320"/>
      <c r="AE513" s="320"/>
      <c r="AF513" s="320"/>
    </row>
    <row r="514" spans="3:32" x14ac:dyDescent="0.25">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c r="AA514" s="320"/>
      <c r="AB514" s="320"/>
      <c r="AC514" s="320"/>
      <c r="AD514" s="320"/>
      <c r="AE514" s="320"/>
      <c r="AF514" s="320"/>
    </row>
    <row r="515" spans="3:32" x14ac:dyDescent="0.25">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c r="AA515" s="320"/>
      <c r="AB515" s="320"/>
      <c r="AC515" s="320"/>
      <c r="AD515" s="320"/>
      <c r="AE515" s="320"/>
      <c r="AF515" s="320"/>
    </row>
    <row r="516" spans="3:32" x14ac:dyDescent="0.25">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c r="AA516" s="320"/>
      <c r="AB516" s="320"/>
      <c r="AC516" s="320"/>
      <c r="AD516" s="320"/>
      <c r="AE516" s="320"/>
      <c r="AF516" s="320"/>
    </row>
    <row r="517" spans="3:32" x14ac:dyDescent="0.25">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c r="AA517" s="320"/>
      <c r="AB517" s="320"/>
      <c r="AC517" s="320"/>
      <c r="AD517" s="320"/>
      <c r="AE517" s="320"/>
      <c r="AF517" s="320"/>
    </row>
    <row r="518" spans="3:32" x14ac:dyDescent="0.25">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c r="AA518" s="320"/>
      <c r="AB518" s="320"/>
      <c r="AC518" s="320"/>
      <c r="AD518" s="320"/>
      <c r="AE518" s="320"/>
      <c r="AF518" s="320"/>
    </row>
    <row r="519" spans="3:32" x14ac:dyDescent="0.25">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c r="AA519" s="320"/>
      <c r="AB519" s="320"/>
      <c r="AC519" s="320"/>
      <c r="AD519" s="320"/>
      <c r="AE519" s="320"/>
      <c r="AF519" s="320"/>
    </row>
    <row r="520" spans="3:32" x14ac:dyDescent="0.25">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c r="AA520" s="320"/>
      <c r="AB520" s="320"/>
      <c r="AC520" s="320"/>
      <c r="AD520" s="320"/>
      <c r="AE520" s="320"/>
      <c r="AF520" s="320"/>
    </row>
    <row r="521" spans="3:32" x14ac:dyDescent="0.25">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c r="AA521" s="320"/>
      <c r="AB521" s="320"/>
      <c r="AC521" s="320"/>
      <c r="AD521" s="320"/>
      <c r="AE521" s="320"/>
      <c r="AF521" s="320"/>
    </row>
    <row r="522" spans="3:32" x14ac:dyDescent="0.25">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c r="AA522" s="320"/>
      <c r="AB522" s="320"/>
      <c r="AC522" s="320"/>
      <c r="AD522" s="320"/>
      <c r="AE522" s="320"/>
      <c r="AF522" s="320"/>
    </row>
    <row r="523" spans="3:32" x14ac:dyDescent="0.25">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c r="AA523" s="320"/>
      <c r="AB523" s="320"/>
      <c r="AC523" s="320"/>
      <c r="AD523" s="320"/>
      <c r="AE523" s="320"/>
      <c r="AF523" s="320"/>
    </row>
    <row r="524" spans="3:32" x14ac:dyDescent="0.25">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c r="AA524" s="320"/>
      <c r="AB524" s="320"/>
      <c r="AC524" s="320"/>
      <c r="AD524" s="320"/>
      <c r="AE524" s="320"/>
      <c r="AF524" s="320"/>
    </row>
    <row r="525" spans="3:32" x14ac:dyDescent="0.25">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c r="AA525" s="320"/>
      <c r="AB525" s="320"/>
      <c r="AC525" s="320"/>
      <c r="AD525" s="320"/>
      <c r="AE525" s="320"/>
      <c r="AF525" s="320"/>
    </row>
    <row r="526" spans="3:32" x14ac:dyDescent="0.25">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c r="AA526" s="320"/>
      <c r="AB526" s="320"/>
      <c r="AC526" s="320"/>
      <c r="AD526" s="320"/>
      <c r="AE526" s="320"/>
      <c r="AF526" s="320"/>
    </row>
    <row r="527" spans="3:32" x14ac:dyDescent="0.25">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c r="AA527" s="320"/>
      <c r="AB527" s="320"/>
      <c r="AC527" s="320"/>
      <c r="AD527" s="320"/>
      <c r="AE527" s="320"/>
      <c r="AF527" s="320"/>
    </row>
    <row r="528" spans="3:32" x14ac:dyDescent="0.25">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c r="AA528" s="320"/>
      <c r="AB528" s="320"/>
      <c r="AC528" s="320"/>
      <c r="AD528" s="320"/>
      <c r="AE528" s="320"/>
      <c r="AF528" s="320"/>
    </row>
    <row r="529" spans="3:32" x14ac:dyDescent="0.25">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c r="AA529" s="320"/>
      <c r="AB529" s="320"/>
      <c r="AC529" s="320"/>
      <c r="AD529" s="320"/>
      <c r="AE529" s="320"/>
      <c r="AF529" s="320"/>
    </row>
    <row r="530" spans="3:32" x14ac:dyDescent="0.25">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c r="AA530" s="320"/>
      <c r="AB530" s="320"/>
      <c r="AC530" s="320"/>
      <c r="AD530" s="320"/>
      <c r="AE530" s="320"/>
      <c r="AF530" s="320"/>
    </row>
    <row r="531" spans="3:32" x14ac:dyDescent="0.25">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c r="AA531" s="320"/>
      <c r="AB531" s="320"/>
      <c r="AC531" s="320"/>
      <c r="AD531" s="320"/>
      <c r="AE531" s="320"/>
      <c r="AF531" s="320"/>
    </row>
    <row r="532" spans="3:32" x14ac:dyDescent="0.25">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c r="AA532" s="320"/>
      <c r="AB532" s="320"/>
      <c r="AC532" s="320"/>
      <c r="AD532" s="320"/>
      <c r="AE532" s="320"/>
      <c r="AF532" s="320"/>
    </row>
    <row r="533" spans="3:32" x14ac:dyDescent="0.25">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c r="AA533" s="320"/>
      <c r="AB533" s="320"/>
      <c r="AC533" s="320"/>
      <c r="AD533" s="320"/>
      <c r="AE533" s="320"/>
      <c r="AF533" s="320"/>
    </row>
    <row r="534" spans="3:32" x14ac:dyDescent="0.25">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c r="AA534" s="320"/>
      <c r="AB534" s="320"/>
      <c r="AC534" s="320"/>
      <c r="AD534" s="320"/>
      <c r="AE534" s="320"/>
      <c r="AF534" s="320"/>
    </row>
    <row r="535" spans="3:32" x14ac:dyDescent="0.25">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c r="AA535" s="320"/>
      <c r="AB535" s="320"/>
      <c r="AC535" s="320"/>
      <c r="AD535" s="320"/>
      <c r="AE535" s="320"/>
      <c r="AF535" s="320"/>
    </row>
    <row r="536" spans="3:32" x14ac:dyDescent="0.25">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c r="AA536" s="320"/>
      <c r="AB536" s="320"/>
      <c r="AC536" s="320"/>
      <c r="AD536" s="320"/>
      <c r="AE536" s="320"/>
      <c r="AF536" s="320"/>
    </row>
    <row r="537" spans="3:32" x14ac:dyDescent="0.25">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c r="AA537" s="320"/>
      <c r="AB537" s="320"/>
      <c r="AC537" s="320"/>
      <c r="AD537" s="320"/>
      <c r="AE537" s="320"/>
      <c r="AF537" s="320"/>
    </row>
    <row r="538" spans="3:32" x14ac:dyDescent="0.25">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c r="AA538" s="320"/>
      <c r="AB538" s="320"/>
      <c r="AC538" s="320"/>
      <c r="AD538" s="320"/>
      <c r="AE538" s="320"/>
      <c r="AF538" s="320"/>
    </row>
    <row r="539" spans="3:32" x14ac:dyDescent="0.25">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c r="AA539" s="320"/>
      <c r="AB539" s="320"/>
      <c r="AC539" s="320"/>
      <c r="AD539" s="320"/>
      <c r="AE539" s="320"/>
      <c r="AF539" s="320"/>
    </row>
    <row r="540" spans="3:32" x14ac:dyDescent="0.25">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c r="AA540" s="320"/>
      <c r="AB540" s="320"/>
      <c r="AC540" s="320"/>
      <c r="AD540" s="320"/>
      <c r="AE540" s="320"/>
      <c r="AF540" s="320"/>
    </row>
    <row r="541" spans="3:32" x14ac:dyDescent="0.25">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c r="AA541" s="320"/>
      <c r="AB541" s="320"/>
      <c r="AC541" s="320"/>
      <c r="AD541" s="320"/>
      <c r="AE541" s="320"/>
      <c r="AF541" s="320"/>
    </row>
    <row r="542" spans="3:32" x14ac:dyDescent="0.25">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c r="AA542" s="320"/>
      <c r="AB542" s="320"/>
      <c r="AC542" s="320"/>
      <c r="AD542" s="320"/>
      <c r="AE542" s="320"/>
      <c r="AF542" s="320"/>
    </row>
    <row r="543" spans="3:32" x14ac:dyDescent="0.25">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c r="AA543" s="320"/>
      <c r="AB543" s="320"/>
      <c r="AC543" s="320"/>
      <c r="AD543" s="320"/>
      <c r="AE543" s="320"/>
      <c r="AF543" s="320"/>
    </row>
    <row r="544" spans="3:32" x14ac:dyDescent="0.25">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c r="AA544" s="320"/>
      <c r="AB544" s="320"/>
      <c r="AC544" s="320"/>
      <c r="AD544" s="320"/>
      <c r="AE544" s="320"/>
      <c r="AF544" s="320"/>
    </row>
    <row r="545" spans="3:32" x14ac:dyDescent="0.25">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c r="AA545" s="320"/>
      <c r="AB545" s="320"/>
      <c r="AC545" s="320"/>
      <c r="AD545" s="320"/>
      <c r="AE545" s="320"/>
      <c r="AF545" s="320"/>
    </row>
    <row r="546" spans="3:32" x14ac:dyDescent="0.25">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c r="AA546" s="320"/>
      <c r="AB546" s="320"/>
      <c r="AC546" s="320"/>
      <c r="AD546" s="320"/>
      <c r="AE546" s="320"/>
      <c r="AF546" s="320"/>
    </row>
    <row r="547" spans="3:32" x14ac:dyDescent="0.25">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c r="AA547" s="320"/>
      <c r="AB547" s="320"/>
      <c r="AC547" s="320"/>
      <c r="AD547" s="320"/>
      <c r="AE547" s="320"/>
      <c r="AF547" s="320"/>
    </row>
    <row r="548" spans="3:32" x14ac:dyDescent="0.25">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c r="AD548" s="320"/>
      <c r="AE548" s="320"/>
      <c r="AF548" s="320"/>
    </row>
    <row r="549" spans="3:32" x14ac:dyDescent="0.25">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c r="AA549" s="320"/>
      <c r="AB549" s="320"/>
      <c r="AC549" s="320"/>
      <c r="AD549" s="320"/>
      <c r="AE549" s="320"/>
      <c r="AF549" s="320"/>
    </row>
    <row r="550" spans="3:32" x14ac:dyDescent="0.25">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c r="AA550" s="320"/>
      <c r="AB550" s="320"/>
      <c r="AC550" s="320"/>
      <c r="AD550" s="320"/>
      <c r="AE550" s="320"/>
      <c r="AF550" s="320"/>
    </row>
    <row r="551" spans="3:32" x14ac:dyDescent="0.25">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c r="AA551" s="320"/>
      <c r="AB551" s="320"/>
      <c r="AC551" s="320"/>
      <c r="AD551" s="320"/>
      <c r="AE551" s="320"/>
      <c r="AF551" s="320"/>
    </row>
    <row r="552" spans="3:32" x14ac:dyDescent="0.25">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c r="AA552" s="320"/>
      <c r="AB552" s="320"/>
      <c r="AC552" s="320"/>
      <c r="AD552" s="320"/>
      <c r="AE552" s="320"/>
      <c r="AF552" s="320"/>
    </row>
    <row r="553" spans="3:32" x14ac:dyDescent="0.25">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c r="AA553" s="320"/>
      <c r="AB553" s="320"/>
      <c r="AC553" s="320"/>
      <c r="AD553" s="320"/>
      <c r="AE553" s="320"/>
      <c r="AF553" s="320"/>
    </row>
    <row r="554" spans="3:32" x14ac:dyDescent="0.25">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c r="AA554" s="320"/>
      <c r="AB554" s="320"/>
      <c r="AC554" s="320"/>
      <c r="AD554" s="320"/>
      <c r="AE554" s="320"/>
      <c r="AF554" s="320"/>
    </row>
    <row r="555" spans="3:32" x14ac:dyDescent="0.25">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c r="AA555" s="320"/>
      <c r="AB555" s="320"/>
      <c r="AC555" s="320"/>
      <c r="AD555" s="320"/>
      <c r="AE555" s="320"/>
      <c r="AF555" s="320"/>
    </row>
    <row r="556" spans="3:32" x14ac:dyDescent="0.25">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c r="AA556" s="320"/>
      <c r="AB556" s="320"/>
      <c r="AC556" s="320"/>
      <c r="AD556" s="320"/>
      <c r="AE556" s="320"/>
      <c r="AF556" s="320"/>
    </row>
    <row r="557" spans="3:32" x14ac:dyDescent="0.25">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c r="AA557" s="320"/>
      <c r="AB557" s="320"/>
      <c r="AC557" s="320"/>
      <c r="AD557" s="320"/>
      <c r="AE557" s="320"/>
      <c r="AF557" s="320"/>
    </row>
    <row r="558" spans="3:32" x14ac:dyDescent="0.25">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c r="AA558" s="320"/>
      <c r="AB558" s="320"/>
      <c r="AC558" s="320"/>
      <c r="AD558" s="320"/>
      <c r="AE558" s="320"/>
      <c r="AF558" s="320"/>
    </row>
    <row r="559" spans="3:32" x14ac:dyDescent="0.25">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c r="AA559" s="320"/>
      <c r="AB559" s="320"/>
      <c r="AC559" s="320"/>
      <c r="AD559" s="320"/>
      <c r="AE559" s="320"/>
      <c r="AF559" s="320"/>
    </row>
    <row r="560" spans="3:32" x14ac:dyDescent="0.25">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c r="AA560" s="320"/>
      <c r="AB560" s="320"/>
      <c r="AC560" s="320"/>
      <c r="AD560" s="320"/>
      <c r="AE560" s="320"/>
      <c r="AF560" s="320"/>
    </row>
    <row r="561" spans="3:32" x14ac:dyDescent="0.25">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c r="AA561" s="320"/>
      <c r="AB561" s="320"/>
      <c r="AC561" s="320"/>
      <c r="AD561" s="320"/>
      <c r="AE561" s="320"/>
      <c r="AF561" s="320"/>
    </row>
    <row r="562" spans="3:32" x14ac:dyDescent="0.25">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c r="AA562" s="320"/>
      <c r="AB562" s="320"/>
      <c r="AC562" s="320"/>
      <c r="AD562" s="320"/>
      <c r="AE562" s="320"/>
      <c r="AF562" s="320"/>
    </row>
    <row r="563" spans="3:32" x14ac:dyDescent="0.25">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c r="AA563" s="320"/>
      <c r="AB563" s="320"/>
      <c r="AC563" s="320"/>
      <c r="AD563" s="320"/>
      <c r="AE563" s="320"/>
      <c r="AF563" s="320"/>
    </row>
    <row r="564" spans="3:32" x14ac:dyDescent="0.25">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c r="AA564" s="320"/>
      <c r="AB564" s="320"/>
      <c r="AC564" s="320"/>
      <c r="AD564" s="320"/>
      <c r="AE564" s="320"/>
      <c r="AF564" s="320"/>
    </row>
    <row r="565" spans="3:32" x14ac:dyDescent="0.25">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c r="AA565" s="320"/>
      <c r="AB565" s="320"/>
      <c r="AC565" s="320"/>
      <c r="AD565" s="320"/>
      <c r="AE565" s="320"/>
      <c r="AF565" s="320"/>
    </row>
    <row r="566" spans="3:32" x14ac:dyDescent="0.25">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c r="AA566" s="320"/>
      <c r="AB566" s="320"/>
      <c r="AC566" s="320"/>
      <c r="AD566" s="320"/>
      <c r="AE566" s="320"/>
      <c r="AF566" s="320"/>
    </row>
    <row r="567" spans="3:32" x14ac:dyDescent="0.25">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c r="AA567" s="320"/>
      <c r="AB567" s="320"/>
      <c r="AC567" s="320"/>
      <c r="AD567" s="320"/>
      <c r="AE567" s="320"/>
      <c r="AF567" s="320"/>
    </row>
    <row r="568" spans="3:32" x14ac:dyDescent="0.25">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c r="AA568" s="320"/>
      <c r="AB568" s="320"/>
      <c r="AC568" s="320"/>
      <c r="AD568" s="320"/>
      <c r="AE568" s="320"/>
      <c r="AF568" s="320"/>
    </row>
    <row r="569" spans="3:32" x14ac:dyDescent="0.25">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c r="AA569" s="320"/>
      <c r="AB569" s="320"/>
      <c r="AC569" s="320"/>
      <c r="AD569" s="320"/>
      <c r="AE569" s="320"/>
      <c r="AF569" s="320"/>
    </row>
    <row r="570" spans="3:32" x14ac:dyDescent="0.25">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c r="AA570" s="320"/>
      <c r="AB570" s="320"/>
      <c r="AC570" s="320"/>
      <c r="AD570" s="320"/>
      <c r="AE570" s="320"/>
      <c r="AF570" s="320"/>
    </row>
    <row r="571" spans="3:32" x14ac:dyDescent="0.25">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c r="AA571" s="320"/>
      <c r="AB571" s="320"/>
      <c r="AC571" s="320"/>
      <c r="AD571" s="320"/>
      <c r="AE571" s="320"/>
      <c r="AF571" s="320"/>
    </row>
    <row r="572" spans="3:32" x14ac:dyDescent="0.25">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c r="AA572" s="320"/>
      <c r="AB572" s="320"/>
      <c r="AC572" s="320"/>
      <c r="AD572" s="320"/>
      <c r="AE572" s="320"/>
      <c r="AF572" s="320"/>
    </row>
    <row r="573" spans="3:32" x14ac:dyDescent="0.25">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c r="AA573" s="320"/>
      <c r="AB573" s="320"/>
      <c r="AC573" s="320"/>
      <c r="AD573" s="320"/>
      <c r="AE573" s="320"/>
      <c r="AF573" s="320"/>
    </row>
    <row r="574" spans="3:32" x14ac:dyDescent="0.25">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c r="AA574" s="320"/>
      <c r="AB574" s="320"/>
      <c r="AC574" s="320"/>
      <c r="AD574" s="320"/>
      <c r="AE574" s="320"/>
      <c r="AF574" s="320"/>
    </row>
    <row r="575" spans="3:32" x14ac:dyDescent="0.25">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c r="AA575" s="320"/>
      <c r="AB575" s="320"/>
      <c r="AC575" s="320"/>
      <c r="AD575" s="320"/>
      <c r="AE575" s="320"/>
      <c r="AF575" s="320"/>
    </row>
    <row r="576" spans="3:32" x14ac:dyDescent="0.25">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c r="AA576" s="320"/>
      <c r="AB576" s="320"/>
      <c r="AC576" s="320"/>
      <c r="AD576" s="320"/>
      <c r="AE576" s="320"/>
      <c r="AF576" s="320"/>
    </row>
    <row r="577" spans="3:32" x14ac:dyDescent="0.25">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c r="AA577" s="320"/>
      <c r="AB577" s="320"/>
      <c r="AC577" s="320"/>
      <c r="AD577" s="320"/>
      <c r="AE577" s="320"/>
      <c r="AF577" s="320"/>
    </row>
    <row r="578" spans="3:32" x14ac:dyDescent="0.25">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c r="AA578" s="320"/>
      <c r="AB578" s="320"/>
      <c r="AC578" s="320"/>
      <c r="AD578" s="320"/>
      <c r="AE578" s="320"/>
      <c r="AF578" s="320"/>
    </row>
    <row r="579" spans="3:32" x14ac:dyDescent="0.25">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c r="AA579" s="320"/>
      <c r="AB579" s="320"/>
      <c r="AC579" s="320"/>
      <c r="AD579" s="320"/>
      <c r="AE579" s="320"/>
      <c r="AF579" s="320"/>
    </row>
    <row r="580" spans="3:32" x14ac:dyDescent="0.25">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c r="AA580" s="320"/>
      <c r="AB580" s="320"/>
      <c r="AC580" s="320"/>
      <c r="AD580" s="320"/>
      <c r="AE580" s="320"/>
      <c r="AF580" s="320"/>
    </row>
    <row r="581" spans="3:32" x14ac:dyDescent="0.25">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c r="AA581" s="320"/>
      <c r="AB581" s="320"/>
      <c r="AC581" s="320"/>
      <c r="AD581" s="320"/>
      <c r="AE581" s="320"/>
      <c r="AF581" s="320"/>
    </row>
    <row r="582" spans="3:32" x14ac:dyDescent="0.25">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c r="AA582" s="320"/>
      <c r="AB582" s="320"/>
      <c r="AC582" s="320"/>
      <c r="AD582" s="320"/>
      <c r="AE582" s="320"/>
      <c r="AF582" s="320"/>
    </row>
    <row r="583" spans="3:32" x14ac:dyDescent="0.25">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c r="AA583" s="320"/>
      <c r="AB583" s="320"/>
      <c r="AC583" s="320"/>
      <c r="AD583" s="320"/>
      <c r="AE583" s="320"/>
      <c r="AF583" s="320"/>
    </row>
    <row r="584" spans="3:32" x14ac:dyDescent="0.25">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c r="AA584" s="320"/>
      <c r="AB584" s="320"/>
      <c r="AC584" s="320"/>
      <c r="AD584" s="320"/>
      <c r="AE584" s="320"/>
      <c r="AF584" s="320"/>
    </row>
    <row r="585" spans="3:32" x14ac:dyDescent="0.25">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c r="AA585" s="320"/>
      <c r="AB585" s="320"/>
      <c r="AC585" s="320"/>
      <c r="AD585" s="320"/>
      <c r="AE585" s="320"/>
      <c r="AF585" s="320"/>
    </row>
    <row r="586" spans="3:32" x14ac:dyDescent="0.25">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c r="AA586" s="320"/>
      <c r="AB586" s="320"/>
      <c r="AC586" s="320"/>
      <c r="AD586" s="320"/>
      <c r="AE586" s="320"/>
      <c r="AF586" s="320"/>
    </row>
    <row r="587" spans="3:32" x14ac:dyDescent="0.25">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c r="AA587" s="320"/>
      <c r="AB587" s="320"/>
      <c r="AC587" s="320"/>
      <c r="AD587" s="320"/>
      <c r="AE587" s="320"/>
      <c r="AF587" s="320"/>
    </row>
    <row r="588" spans="3:32" x14ac:dyDescent="0.25">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c r="AA588" s="320"/>
      <c r="AB588" s="320"/>
      <c r="AC588" s="320"/>
      <c r="AD588" s="320"/>
      <c r="AE588" s="320"/>
      <c r="AF588" s="320"/>
    </row>
    <row r="589" spans="3:32" x14ac:dyDescent="0.25">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c r="AA589" s="320"/>
      <c r="AB589" s="320"/>
      <c r="AC589" s="320"/>
      <c r="AD589" s="320"/>
      <c r="AE589" s="320"/>
      <c r="AF589" s="320"/>
    </row>
    <row r="590" spans="3:32" x14ac:dyDescent="0.25">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c r="AA590" s="320"/>
      <c r="AB590" s="320"/>
      <c r="AC590" s="320"/>
      <c r="AD590" s="320"/>
      <c r="AE590" s="320"/>
      <c r="AF590" s="320"/>
    </row>
    <row r="591" spans="3:32" x14ac:dyDescent="0.25">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c r="AA591" s="320"/>
      <c r="AB591" s="320"/>
      <c r="AC591" s="320"/>
      <c r="AD591" s="320"/>
      <c r="AE591" s="320"/>
      <c r="AF591" s="320"/>
    </row>
    <row r="592" spans="3:32" x14ac:dyDescent="0.25">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c r="AA592" s="320"/>
      <c r="AB592" s="320"/>
      <c r="AC592" s="320"/>
      <c r="AD592" s="320"/>
      <c r="AE592" s="320"/>
      <c r="AF592" s="320"/>
    </row>
    <row r="593" spans="3:32" x14ac:dyDescent="0.25">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c r="AA593" s="320"/>
      <c r="AB593" s="320"/>
      <c r="AC593" s="320"/>
      <c r="AD593" s="320"/>
      <c r="AE593" s="320"/>
      <c r="AF593" s="320"/>
    </row>
    <row r="594" spans="3:32" x14ac:dyDescent="0.25">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c r="AA594" s="320"/>
      <c r="AB594" s="320"/>
      <c r="AC594" s="320"/>
      <c r="AD594" s="320"/>
      <c r="AE594" s="320"/>
      <c r="AF594" s="320"/>
    </row>
    <row r="595" spans="3:32" x14ac:dyDescent="0.25">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c r="AA595" s="320"/>
      <c r="AB595" s="320"/>
      <c r="AC595" s="320"/>
      <c r="AD595" s="320"/>
      <c r="AE595" s="320"/>
      <c r="AF595" s="320"/>
    </row>
    <row r="596" spans="3:32" x14ac:dyDescent="0.25">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c r="AA596" s="320"/>
      <c r="AB596" s="320"/>
      <c r="AC596" s="320"/>
      <c r="AD596" s="320"/>
      <c r="AE596" s="320"/>
      <c r="AF596" s="320"/>
    </row>
    <row r="597" spans="3:32" x14ac:dyDescent="0.25">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c r="AA597" s="320"/>
      <c r="AB597" s="320"/>
      <c r="AC597" s="320"/>
      <c r="AD597" s="320"/>
      <c r="AE597" s="320"/>
      <c r="AF597" s="320"/>
    </row>
    <row r="598" spans="3:32" x14ac:dyDescent="0.25">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c r="AA598" s="320"/>
      <c r="AB598" s="320"/>
      <c r="AC598" s="320"/>
      <c r="AD598" s="320"/>
      <c r="AE598" s="320"/>
      <c r="AF598" s="320"/>
    </row>
    <row r="599" spans="3:32" x14ac:dyDescent="0.25">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row>
    <row r="600" spans="3:32" x14ac:dyDescent="0.25">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c r="AA600" s="320"/>
      <c r="AB600" s="320"/>
      <c r="AC600" s="320"/>
      <c r="AD600" s="320"/>
      <c r="AE600" s="320"/>
      <c r="AF600" s="320"/>
    </row>
    <row r="601" spans="3:32" x14ac:dyDescent="0.25">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c r="AA601" s="320"/>
      <c r="AB601" s="320"/>
      <c r="AC601" s="320"/>
      <c r="AD601" s="320"/>
      <c r="AE601" s="320"/>
      <c r="AF601" s="320"/>
    </row>
    <row r="602" spans="3:32" x14ac:dyDescent="0.25">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c r="AA602" s="320"/>
      <c r="AB602" s="320"/>
      <c r="AC602" s="320"/>
      <c r="AD602" s="320"/>
      <c r="AE602" s="320"/>
      <c r="AF602" s="320"/>
    </row>
    <row r="603" spans="3:32" x14ac:dyDescent="0.25">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c r="AA603" s="320"/>
      <c r="AB603" s="320"/>
      <c r="AC603" s="320"/>
      <c r="AD603" s="320"/>
      <c r="AE603" s="320"/>
      <c r="AF603" s="320"/>
    </row>
    <row r="604" spans="3:32" x14ac:dyDescent="0.25">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c r="AA604" s="320"/>
      <c r="AB604" s="320"/>
      <c r="AC604" s="320"/>
      <c r="AD604" s="320"/>
      <c r="AE604" s="320"/>
      <c r="AF604" s="320"/>
    </row>
    <row r="605" spans="3:32" x14ac:dyDescent="0.25">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c r="AA605" s="320"/>
      <c r="AB605" s="320"/>
      <c r="AC605" s="320"/>
      <c r="AD605" s="320"/>
      <c r="AE605" s="320"/>
      <c r="AF605" s="320"/>
    </row>
    <row r="606" spans="3:32" x14ac:dyDescent="0.25">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c r="AA606" s="320"/>
      <c r="AB606" s="320"/>
      <c r="AC606" s="320"/>
      <c r="AD606" s="320"/>
      <c r="AE606" s="320"/>
      <c r="AF606" s="320"/>
    </row>
    <row r="607" spans="3:32" x14ac:dyDescent="0.25">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c r="AA607" s="320"/>
      <c r="AB607" s="320"/>
      <c r="AC607" s="320"/>
      <c r="AD607" s="320"/>
      <c r="AE607" s="320"/>
      <c r="AF607" s="320"/>
    </row>
    <row r="608" spans="3:32" x14ac:dyDescent="0.25">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c r="AA608" s="320"/>
      <c r="AB608" s="320"/>
      <c r="AC608" s="320"/>
      <c r="AD608" s="320"/>
      <c r="AE608" s="320"/>
      <c r="AF608" s="320"/>
    </row>
    <row r="609" spans="3:32" x14ac:dyDescent="0.25">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c r="AA609" s="320"/>
      <c r="AB609" s="320"/>
      <c r="AC609" s="320"/>
      <c r="AD609" s="320"/>
      <c r="AE609" s="320"/>
      <c r="AF609" s="320"/>
    </row>
    <row r="610" spans="3:32" x14ac:dyDescent="0.25">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c r="AA610" s="320"/>
      <c r="AB610" s="320"/>
      <c r="AC610" s="320"/>
      <c r="AD610" s="320"/>
      <c r="AE610" s="320"/>
      <c r="AF610" s="320"/>
    </row>
    <row r="611" spans="3:32" x14ac:dyDescent="0.25">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c r="AA611" s="320"/>
      <c r="AB611" s="320"/>
      <c r="AC611" s="320"/>
      <c r="AD611" s="320"/>
      <c r="AE611" s="320"/>
      <c r="AF611" s="320"/>
    </row>
    <row r="612" spans="3:32" x14ac:dyDescent="0.25">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c r="AA612" s="320"/>
      <c r="AB612" s="320"/>
      <c r="AC612" s="320"/>
      <c r="AD612" s="320"/>
      <c r="AE612" s="320"/>
      <c r="AF612" s="320"/>
    </row>
    <row r="613" spans="3:32" x14ac:dyDescent="0.25">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c r="AA613" s="320"/>
      <c r="AB613" s="320"/>
      <c r="AC613" s="320"/>
      <c r="AD613" s="320"/>
      <c r="AE613" s="320"/>
      <c r="AF613" s="320"/>
    </row>
    <row r="614" spans="3:32" x14ac:dyDescent="0.25">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c r="AA614" s="320"/>
      <c r="AB614" s="320"/>
      <c r="AC614" s="320"/>
      <c r="AD614" s="320"/>
      <c r="AE614" s="320"/>
      <c r="AF614" s="320"/>
    </row>
    <row r="615" spans="3:32" x14ac:dyDescent="0.25">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c r="AA615" s="320"/>
      <c r="AB615" s="320"/>
      <c r="AC615" s="320"/>
      <c r="AD615" s="320"/>
      <c r="AE615" s="320"/>
      <c r="AF615" s="320"/>
    </row>
    <row r="616" spans="3:32" x14ac:dyDescent="0.25">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c r="AA616" s="320"/>
      <c r="AB616" s="320"/>
      <c r="AC616" s="320"/>
      <c r="AD616" s="320"/>
      <c r="AE616" s="320"/>
      <c r="AF616" s="320"/>
    </row>
    <row r="617" spans="3:32" x14ac:dyDescent="0.25">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c r="AA617" s="320"/>
      <c r="AB617" s="320"/>
      <c r="AC617" s="320"/>
      <c r="AD617" s="320"/>
      <c r="AE617" s="320"/>
      <c r="AF617" s="320"/>
    </row>
    <row r="618" spans="3:32" x14ac:dyDescent="0.25">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c r="AA618" s="320"/>
      <c r="AB618" s="320"/>
      <c r="AC618" s="320"/>
      <c r="AD618" s="320"/>
      <c r="AE618" s="320"/>
      <c r="AF618" s="320"/>
    </row>
    <row r="619" spans="3:32" x14ac:dyDescent="0.25">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c r="AA619" s="320"/>
      <c r="AB619" s="320"/>
      <c r="AC619" s="320"/>
      <c r="AD619" s="320"/>
      <c r="AE619" s="320"/>
      <c r="AF619" s="320"/>
    </row>
    <row r="620" spans="3:32" x14ac:dyDescent="0.25">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c r="AA620" s="320"/>
      <c r="AB620" s="320"/>
      <c r="AC620" s="320"/>
      <c r="AD620" s="320"/>
      <c r="AE620" s="320"/>
      <c r="AF620" s="320"/>
    </row>
    <row r="621" spans="3:32" x14ac:dyDescent="0.25">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c r="AA621" s="320"/>
      <c r="AB621" s="320"/>
      <c r="AC621" s="320"/>
      <c r="AD621" s="320"/>
      <c r="AE621" s="320"/>
      <c r="AF621" s="320"/>
    </row>
    <row r="622" spans="3:32" x14ac:dyDescent="0.25">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c r="AA622" s="320"/>
      <c r="AB622" s="320"/>
      <c r="AC622" s="320"/>
      <c r="AD622" s="320"/>
      <c r="AE622" s="320"/>
      <c r="AF622" s="320"/>
    </row>
    <row r="623" spans="3:32" x14ac:dyDescent="0.25">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c r="AA623" s="320"/>
      <c r="AB623" s="320"/>
      <c r="AC623" s="320"/>
      <c r="AD623" s="320"/>
      <c r="AE623" s="320"/>
      <c r="AF623" s="320"/>
    </row>
    <row r="624" spans="3:32" x14ac:dyDescent="0.25">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c r="AA624" s="320"/>
      <c r="AB624" s="320"/>
      <c r="AC624" s="320"/>
      <c r="AD624" s="320"/>
      <c r="AE624" s="320"/>
      <c r="AF624" s="320"/>
    </row>
    <row r="625" spans="3:32" x14ac:dyDescent="0.25">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c r="AA625" s="320"/>
      <c r="AB625" s="320"/>
      <c r="AC625" s="320"/>
      <c r="AD625" s="320"/>
      <c r="AE625" s="320"/>
      <c r="AF625" s="320"/>
    </row>
    <row r="626" spans="3:32" x14ac:dyDescent="0.25">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c r="AA626" s="320"/>
      <c r="AB626" s="320"/>
      <c r="AC626" s="320"/>
      <c r="AD626" s="320"/>
      <c r="AE626" s="320"/>
      <c r="AF626" s="320"/>
    </row>
    <row r="627" spans="3:32" x14ac:dyDescent="0.25">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c r="AA627" s="320"/>
      <c r="AB627" s="320"/>
      <c r="AC627" s="320"/>
      <c r="AD627" s="320"/>
      <c r="AE627" s="320"/>
      <c r="AF627" s="320"/>
    </row>
    <row r="628" spans="3:32" x14ac:dyDescent="0.25">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c r="AA628" s="320"/>
      <c r="AB628" s="320"/>
      <c r="AC628" s="320"/>
      <c r="AD628" s="320"/>
      <c r="AE628" s="320"/>
      <c r="AF628" s="320"/>
    </row>
    <row r="629" spans="3:32" x14ac:dyDescent="0.25">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c r="AA629" s="320"/>
      <c r="AB629" s="320"/>
      <c r="AC629" s="320"/>
      <c r="AD629" s="320"/>
      <c r="AE629" s="320"/>
      <c r="AF629" s="320"/>
    </row>
    <row r="630" spans="3:32" x14ac:dyDescent="0.25">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c r="AA630" s="320"/>
      <c r="AB630" s="320"/>
      <c r="AC630" s="320"/>
      <c r="AD630" s="320"/>
      <c r="AE630" s="320"/>
      <c r="AF630" s="320"/>
    </row>
    <row r="631" spans="3:32" x14ac:dyDescent="0.25">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c r="AA631" s="320"/>
      <c r="AB631" s="320"/>
      <c r="AC631" s="320"/>
      <c r="AD631" s="320"/>
      <c r="AE631" s="320"/>
      <c r="AF631" s="320"/>
    </row>
    <row r="632" spans="3:32" x14ac:dyDescent="0.25">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c r="AA632" s="320"/>
      <c r="AB632" s="320"/>
      <c r="AC632" s="320"/>
      <c r="AD632" s="320"/>
      <c r="AE632" s="320"/>
      <c r="AF632" s="320"/>
    </row>
    <row r="633" spans="3:32" x14ac:dyDescent="0.25">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c r="AA633" s="320"/>
      <c r="AB633" s="320"/>
      <c r="AC633" s="320"/>
      <c r="AD633" s="320"/>
      <c r="AE633" s="320"/>
      <c r="AF633" s="320"/>
    </row>
    <row r="634" spans="3:32" x14ac:dyDescent="0.25">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c r="AA634" s="320"/>
      <c r="AB634" s="320"/>
      <c r="AC634" s="320"/>
      <c r="AD634" s="320"/>
      <c r="AE634" s="320"/>
      <c r="AF634" s="320"/>
    </row>
    <row r="635" spans="3:32" x14ac:dyDescent="0.25">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c r="AA635" s="320"/>
      <c r="AB635" s="320"/>
      <c r="AC635" s="320"/>
      <c r="AD635" s="320"/>
      <c r="AE635" s="320"/>
      <c r="AF635" s="320"/>
    </row>
    <row r="636" spans="3:32" x14ac:dyDescent="0.25">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c r="AA636" s="320"/>
      <c r="AB636" s="320"/>
      <c r="AC636" s="320"/>
      <c r="AD636" s="320"/>
      <c r="AE636" s="320"/>
      <c r="AF636" s="320"/>
    </row>
    <row r="637" spans="3:32" x14ac:dyDescent="0.25">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c r="AA637" s="320"/>
      <c r="AB637" s="320"/>
      <c r="AC637" s="320"/>
      <c r="AD637" s="320"/>
      <c r="AE637" s="320"/>
      <c r="AF637" s="320"/>
    </row>
    <row r="638" spans="3:32" x14ac:dyDescent="0.25">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c r="AA638" s="320"/>
      <c r="AB638" s="320"/>
      <c r="AC638" s="320"/>
      <c r="AD638" s="320"/>
      <c r="AE638" s="320"/>
      <c r="AF638" s="320"/>
    </row>
    <row r="639" spans="3:32" x14ac:dyDescent="0.25">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c r="AA639" s="320"/>
      <c r="AB639" s="320"/>
      <c r="AC639" s="320"/>
      <c r="AD639" s="320"/>
      <c r="AE639" s="320"/>
      <c r="AF639" s="320"/>
    </row>
    <row r="640" spans="3:32" x14ac:dyDescent="0.25">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c r="AA640" s="320"/>
      <c r="AB640" s="320"/>
      <c r="AC640" s="320"/>
      <c r="AD640" s="320"/>
      <c r="AE640" s="320"/>
      <c r="AF640" s="320"/>
    </row>
    <row r="641" spans="3:32" x14ac:dyDescent="0.25">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c r="AA641" s="320"/>
      <c r="AB641" s="320"/>
      <c r="AC641" s="320"/>
      <c r="AD641" s="320"/>
      <c r="AE641" s="320"/>
      <c r="AF641" s="320"/>
    </row>
    <row r="642" spans="3:32" x14ac:dyDescent="0.25">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c r="AA642" s="320"/>
      <c r="AB642" s="320"/>
      <c r="AC642" s="320"/>
      <c r="AD642" s="320"/>
      <c r="AE642" s="320"/>
      <c r="AF642" s="320"/>
    </row>
    <row r="643" spans="3:32" x14ac:dyDescent="0.25">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c r="AA643" s="320"/>
      <c r="AB643" s="320"/>
      <c r="AC643" s="320"/>
      <c r="AD643" s="320"/>
      <c r="AE643" s="320"/>
      <c r="AF643" s="320"/>
    </row>
    <row r="644" spans="3:32" x14ac:dyDescent="0.25">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c r="AA644" s="320"/>
      <c r="AB644" s="320"/>
      <c r="AC644" s="320"/>
      <c r="AD644" s="320"/>
      <c r="AE644" s="320"/>
      <c r="AF644" s="320"/>
    </row>
    <row r="645" spans="3:32" x14ac:dyDescent="0.25">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c r="AA645" s="320"/>
      <c r="AB645" s="320"/>
      <c r="AC645" s="320"/>
      <c r="AD645" s="320"/>
      <c r="AE645" s="320"/>
      <c r="AF645" s="320"/>
    </row>
    <row r="646" spans="3:32" x14ac:dyDescent="0.25">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c r="AA646" s="320"/>
      <c r="AB646" s="320"/>
      <c r="AC646" s="320"/>
      <c r="AD646" s="320"/>
      <c r="AE646" s="320"/>
      <c r="AF646" s="320"/>
    </row>
    <row r="647" spans="3:32" x14ac:dyDescent="0.25">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c r="AA647" s="320"/>
      <c r="AB647" s="320"/>
      <c r="AC647" s="320"/>
      <c r="AD647" s="320"/>
      <c r="AE647" s="320"/>
      <c r="AF647" s="320"/>
    </row>
    <row r="648" spans="3:32" x14ac:dyDescent="0.25">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c r="AA648" s="320"/>
      <c r="AB648" s="320"/>
      <c r="AC648" s="320"/>
      <c r="AD648" s="320"/>
      <c r="AE648" s="320"/>
      <c r="AF648" s="320"/>
    </row>
    <row r="649" spans="3:32" x14ac:dyDescent="0.25">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c r="AA649" s="320"/>
      <c r="AB649" s="320"/>
      <c r="AC649" s="320"/>
      <c r="AD649" s="320"/>
      <c r="AE649" s="320"/>
      <c r="AF649" s="320"/>
    </row>
    <row r="650" spans="3:32" x14ac:dyDescent="0.25">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c r="AA650" s="320"/>
      <c r="AB650" s="320"/>
      <c r="AC650" s="320"/>
      <c r="AD650" s="320"/>
      <c r="AE650" s="320"/>
      <c r="AF650" s="320"/>
    </row>
    <row r="651" spans="3:32" x14ac:dyDescent="0.25">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c r="AA651" s="320"/>
      <c r="AB651" s="320"/>
      <c r="AC651" s="320"/>
      <c r="AD651" s="320"/>
      <c r="AE651" s="320"/>
      <c r="AF651" s="320"/>
    </row>
    <row r="652" spans="3:32" x14ac:dyDescent="0.25">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c r="AA652" s="320"/>
      <c r="AB652" s="320"/>
      <c r="AC652" s="320"/>
      <c r="AD652" s="320"/>
      <c r="AE652" s="320"/>
      <c r="AF652" s="320"/>
    </row>
    <row r="653" spans="3:32" x14ac:dyDescent="0.25">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c r="AA653" s="320"/>
      <c r="AB653" s="320"/>
      <c r="AC653" s="320"/>
      <c r="AD653" s="320"/>
      <c r="AE653" s="320"/>
      <c r="AF653" s="320"/>
    </row>
    <row r="654" spans="3:32" x14ac:dyDescent="0.25">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c r="AA654" s="320"/>
      <c r="AB654" s="320"/>
      <c r="AC654" s="320"/>
      <c r="AD654" s="320"/>
      <c r="AE654" s="320"/>
      <c r="AF654" s="320"/>
    </row>
    <row r="655" spans="3:32" x14ac:dyDescent="0.25">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c r="AA655" s="320"/>
      <c r="AB655" s="320"/>
      <c r="AC655" s="320"/>
      <c r="AD655" s="320"/>
      <c r="AE655" s="320"/>
      <c r="AF655" s="320"/>
    </row>
    <row r="656" spans="3:32" x14ac:dyDescent="0.25">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c r="AA656" s="320"/>
      <c r="AB656" s="320"/>
      <c r="AC656" s="320"/>
      <c r="AD656" s="320"/>
      <c r="AE656" s="320"/>
      <c r="AF656" s="320"/>
    </row>
    <row r="657" spans="3:32" x14ac:dyDescent="0.25">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c r="AA657" s="320"/>
      <c r="AB657" s="320"/>
      <c r="AC657" s="320"/>
      <c r="AD657" s="320"/>
      <c r="AE657" s="320"/>
      <c r="AF657" s="320"/>
    </row>
    <row r="658" spans="3:32" x14ac:dyDescent="0.25">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c r="AA658" s="320"/>
      <c r="AB658" s="320"/>
      <c r="AC658" s="320"/>
      <c r="AD658" s="320"/>
      <c r="AE658" s="320"/>
      <c r="AF658" s="320"/>
    </row>
    <row r="659" spans="3:32" x14ac:dyDescent="0.25">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c r="AA659" s="320"/>
      <c r="AB659" s="320"/>
      <c r="AC659" s="320"/>
      <c r="AD659" s="320"/>
      <c r="AE659" s="320"/>
      <c r="AF659" s="320"/>
    </row>
    <row r="660" spans="3:32" x14ac:dyDescent="0.25">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c r="AA660" s="320"/>
      <c r="AB660" s="320"/>
      <c r="AC660" s="320"/>
      <c r="AD660" s="320"/>
      <c r="AE660" s="320"/>
      <c r="AF660" s="320"/>
    </row>
    <row r="661" spans="3:32" x14ac:dyDescent="0.25">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c r="AA661" s="320"/>
      <c r="AB661" s="320"/>
      <c r="AC661" s="320"/>
      <c r="AD661" s="320"/>
      <c r="AE661" s="320"/>
      <c r="AF661" s="320"/>
    </row>
    <row r="662" spans="3:32" x14ac:dyDescent="0.25">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c r="AA662" s="320"/>
      <c r="AB662" s="320"/>
      <c r="AC662" s="320"/>
      <c r="AD662" s="320"/>
      <c r="AE662" s="320"/>
      <c r="AF662" s="320"/>
    </row>
    <row r="663" spans="3:32" x14ac:dyDescent="0.25">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c r="AA663" s="320"/>
      <c r="AB663" s="320"/>
      <c r="AC663" s="320"/>
      <c r="AD663" s="320"/>
      <c r="AE663" s="320"/>
      <c r="AF663" s="320"/>
    </row>
    <row r="664" spans="3:32" x14ac:dyDescent="0.25">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c r="AA664" s="320"/>
      <c r="AB664" s="320"/>
      <c r="AC664" s="320"/>
      <c r="AD664" s="320"/>
      <c r="AE664" s="320"/>
      <c r="AF664" s="320"/>
    </row>
    <row r="665" spans="3:32" x14ac:dyDescent="0.25">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c r="AA665" s="320"/>
      <c r="AB665" s="320"/>
      <c r="AC665" s="320"/>
      <c r="AD665" s="320"/>
      <c r="AE665" s="320"/>
      <c r="AF665" s="320"/>
    </row>
    <row r="666" spans="3:32" x14ac:dyDescent="0.25">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c r="AA666" s="320"/>
      <c r="AB666" s="320"/>
      <c r="AC666" s="320"/>
      <c r="AD666" s="320"/>
      <c r="AE666" s="320"/>
      <c r="AF666" s="320"/>
    </row>
    <row r="667" spans="3:32" x14ac:dyDescent="0.25">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c r="AA667" s="320"/>
      <c r="AB667" s="320"/>
      <c r="AC667" s="320"/>
      <c r="AD667" s="320"/>
      <c r="AE667" s="320"/>
      <c r="AF667" s="320"/>
    </row>
    <row r="668" spans="3:32" x14ac:dyDescent="0.25">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c r="AA668" s="320"/>
      <c r="AB668" s="320"/>
      <c r="AC668" s="320"/>
      <c r="AD668" s="320"/>
      <c r="AE668" s="320"/>
      <c r="AF668" s="320"/>
    </row>
    <row r="669" spans="3:32" x14ac:dyDescent="0.25">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c r="AA669" s="320"/>
      <c r="AB669" s="320"/>
      <c r="AC669" s="320"/>
      <c r="AD669" s="320"/>
      <c r="AE669" s="320"/>
      <c r="AF669" s="320"/>
    </row>
    <row r="670" spans="3:32" x14ac:dyDescent="0.25">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c r="AA670" s="320"/>
      <c r="AB670" s="320"/>
      <c r="AC670" s="320"/>
      <c r="AD670" s="320"/>
      <c r="AE670" s="320"/>
      <c r="AF670" s="320"/>
    </row>
    <row r="671" spans="3:32" x14ac:dyDescent="0.25">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c r="AA671" s="320"/>
      <c r="AB671" s="320"/>
      <c r="AC671" s="320"/>
      <c r="AD671" s="320"/>
      <c r="AE671" s="320"/>
      <c r="AF671" s="320"/>
    </row>
    <row r="672" spans="3:32" x14ac:dyDescent="0.25">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c r="AA672" s="320"/>
      <c r="AB672" s="320"/>
      <c r="AC672" s="320"/>
      <c r="AD672" s="320"/>
      <c r="AE672" s="320"/>
      <c r="AF672" s="320"/>
    </row>
    <row r="673" spans="3:32" x14ac:dyDescent="0.25">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c r="AA673" s="320"/>
      <c r="AB673" s="320"/>
      <c r="AC673" s="320"/>
      <c r="AD673" s="320"/>
      <c r="AE673" s="320"/>
      <c r="AF673" s="320"/>
    </row>
    <row r="674" spans="3:32" x14ac:dyDescent="0.25">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c r="AA674" s="320"/>
      <c r="AB674" s="320"/>
      <c r="AC674" s="320"/>
      <c r="AD674" s="320"/>
      <c r="AE674" s="320"/>
      <c r="AF674" s="320"/>
    </row>
    <row r="675" spans="3:32" x14ac:dyDescent="0.25">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c r="AA675" s="320"/>
      <c r="AB675" s="320"/>
      <c r="AC675" s="320"/>
      <c r="AD675" s="320"/>
      <c r="AE675" s="320"/>
      <c r="AF675" s="320"/>
    </row>
    <row r="676" spans="3:32" x14ac:dyDescent="0.25">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c r="AA676" s="320"/>
      <c r="AB676" s="320"/>
      <c r="AC676" s="320"/>
      <c r="AD676" s="320"/>
      <c r="AE676" s="320"/>
      <c r="AF676" s="320"/>
    </row>
    <row r="677" spans="3:32" x14ac:dyDescent="0.25">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c r="AA677" s="320"/>
      <c r="AB677" s="320"/>
      <c r="AC677" s="320"/>
      <c r="AD677" s="320"/>
      <c r="AE677" s="320"/>
      <c r="AF677" s="320"/>
    </row>
    <row r="678" spans="3:32" x14ac:dyDescent="0.25">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c r="AA678" s="320"/>
      <c r="AB678" s="320"/>
      <c r="AC678" s="320"/>
      <c r="AD678" s="320"/>
      <c r="AE678" s="320"/>
      <c r="AF678" s="320"/>
    </row>
    <row r="679" spans="3:32" x14ac:dyDescent="0.25">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c r="AA679" s="320"/>
      <c r="AB679" s="320"/>
      <c r="AC679" s="320"/>
      <c r="AD679" s="320"/>
      <c r="AE679" s="320"/>
      <c r="AF679" s="320"/>
    </row>
    <row r="680" spans="3:32" x14ac:dyDescent="0.25">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c r="AA680" s="320"/>
      <c r="AB680" s="320"/>
      <c r="AC680" s="320"/>
      <c r="AD680" s="320"/>
      <c r="AE680" s="320"/>
      <c r="AF680" s="320"/>
    </row>
    <row r="681" spans="3:32" x14ac:dyDescent="0.25">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c r="AA681" s="320"/>
      <c r="AB681" s="320"/>
      <c r="AC681" s="320"/>
      <c r="AD681" s="320"/>
      <c r="AE681" s="320"/>
      <c r="AF681" s="320"/>
    </row>
    <row r="682" spans="3:32" x14ac:dyDescent="0.25">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c r="AA682" s="320"/>
      <c r="AB682" s="320"/>
      <c r="AC682" s="320"/>
      <c r="AD682" s="320"/>
      <c r="AE682" s="320"/>
      <c r="AF682" s="320"/>
    </row>
    <row r="683" spans="3:32" x14ac:dyDescent="0.25">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c r="AA683" s="320"/>
      <c r="AB683" s="320"/>
      <c r="AC683" s="320"/>
      <c r="AD683" s="320"/>
      <c r="AE683" s="320"/>
      <c r="AF683" s="320"/>
    </row>
    <row r="684" spans="3:32" x14ac:dyDescent="0.25">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c r="AA684" s="320"/>
      <c r="AB684" s="320"/>
      <c r="AC684" s="320"/>
      <c r="AD684" s="320"/>
      <c r="AE684" s="320"/>
      <c r="AF684" s="320"/>
    </row>
    <row r="685" spans="3:32" x14ac:dyDescent="0.25">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c r="AA685" s="320"/>
      <c r="AB685" s="320"/>
      <c r="AC685" s="320"/>
      <c r="AD685" s="320"/>
      <c r="AE685" s="320"/>
      <c r="AF685" s="320"/>
    </row>
    <row r="686" spans="3:32" x14ac:dyDescent="0.25">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c r="AA686" s="320"/>
      <c r="AB686" s="320"/>
      <c r="AC686" s="320"/>
      <c r="AD686" s="320"/>
      <c r="AE686" s="320"/>
      <c r="AF686" s="320"/>
    </row>
    <row r="687" spans="3:32" x14ac:dyDescent="0.25">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c r="AA687" s="320"/>
      <c r="AB687" s="320"/>
      <c r="AC687" s="320"/>
      <c r="AD687" s="320"/>
      <c r="AE687" s="320"/>
      <c r="AF687" s="320"/>
    </row>
    <row r="688" spans="3:32" x14ac:dyDescent="0.25">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c r="AA688" s="320"/>
      <c r="AB688" s="320"/>
      <c r="AC688" s="320"/>
      <c r="AD688" s="320"/>
      <c r="AE688" s="320"/>
      <c r="AF688" s="320"/>
    </row>
    <row r="689" spans="3:32" x14ac:dyDescent="0.25">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c r="AA689" s="320"/>
      <c r="AB689" s="320"/>
      <c r="AC689" s="320"/>
      <c r="AD689" s="320"/>
      <c r="AE689" s="320"/>
      <c r="AF689" s="320"/>
    </row>
    <row r="690" spans="3:32" x14ac:dyDescent="0.25">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c r="AA690" s="320"/>
      <c r="AB690" s="320"/>
      <c r="AC690" s="320"/>
      <c r="AD690" s="320"/>
      <c r="AE690" s="320"/>
      <c r="AF690" s="320"/>
    </row>
    <row r="691" spans="3:32" x14ac:dyDescent="0.25">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c r="AA691" s="320"/>
      <c r="AB691" s="320"/>
      <c r="AC691" s="320"/>
      <c r="AD691" s="320"/>
      <c r="AE691" s="320"/>
      <c r="AF691" s="320"/>
    </row>
    <row r="692" spans="3:32" x14ac:dyDescent="0.25">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c r="AA692" s="320"/>
      <c r="AB692" s="320"/>
      <c r="AC692" s="320"/>
      <c r="AD692" s="320"/>
      <c r="AE692" s="320"/>
      <c r="AF692" s="320"/>
    </row>
    <row r="693" spans="3:32" x14ac:dyDescent="0.25">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c r="AA693" s="320"/>
      <c r="AB693" s="320"/>
      <c r="AC693" s="320"/>
      <c r="AD693" s="320"/>
      <c r="AE693" s="320"/>
      <c r="AF693" s="320"/>
    </row>
    <row r="694" spans="3:32" x14ac:dyDescent="0.25">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c r="AA694" s="320"/>
      <c r="AB694" s="320"/>
      <c r="AC694" s="320"/>
      <c r="AD694" s="320"/>
      <c r="AE694" s="320"/>
      <c r="AF694" s="320"/>
    </row>
    <row r="695" spans="3:32" x14ac:dyDescent="0.25">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c r="AA695" s="320"/>
      <c r="AB695" s="320"/>
      <c r="AC695" s="320"/>
      <c r="AD695" s="320"/>
      <c r="AE695" s="320"/>
      <c r="AF695" s="320"/>
    </row>
    <row r="696" spans="3:32" x14ac:dyDescent="0.25">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c r="AA696" s="320"/>
      <c r="AB696" s="320"/>
      <c r="AC696" s="320"/>
      <c r="AD696" s="320"/>
      <c r="AE696" s="320"/>
      <c r="AF696" s="320"/>
    </row>
    <row r="697" spans="3:32" x14ac:dyDescent="0.25">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c r="AA697" s="320"/>
      <c r="AB697" s="320"/>
      <c r="AC697" s="320"/>
      <c r="AD697" s="320"/>
      <c r="AE697" s="320"/>
      <c r="AF697" s="320"/>
    </row>
    <row r="698" spans="3:32" x14ac:dyDescent="0.25">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c r="AD698" s="320"/>
      <c r="AE698" s="320"/>
      <c r="AF698" s="320"/>
    </row>
    <row r="699" spans="3:32" x14ac:dyDescent="0.25">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c r="AA699" s="320"/>
      <c r="AB699" s="320"/>
      <c r="AC699" s="320"/>
      <c r="AD699" s="320"/>
      <c r="AE699" s="320"/>
      <c r="AF699" s="320"/>
    </row>
    <row r="700" spans="3:32" x14ac:dyDescent="0.25">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c r="AA700" s="320"/>
      <c r="AB700" s="320"/>
      <c r="AC700" s="320"/>
      <c r="AD700" s="320"/>
      <c r="AE700" s="320"/>
      <c r="AF700" s="320"/>
    </row>
    <row r="701" spans="3:32" x14ac:dyDescent="0.25">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c r="AA701" s="320"/>
      <c r="AB701" s="320"/>
      <c r="AC701" s="320"/>
      <c r="AD701" s="320"/>
      <c r="AE701" s="320"/>
      <c r="AF701" s="320"/>
    </row>
    <row r="702" spans="3:32" x14ac:dyDescent="0.25">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c r="AA702" s="320"/>
      <c r="AB702" s="320"/>
      <c r="AC702" s="320"/>
      <c r="AD702" s="320"/>
      <c r="AE702" s="320"/>
      <c r="AF702" s="320"/>
    </row>
    <row r="703" spans="3:32" x14ac:dyDescent="0.25">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c r="AA703" s="320"/>
      <c r="AB703" s="320"/>
      <c r="AC703" s="320"/>
      <c r="AD703" s="320"/>
      <c r="AE703" s="320"/>
      <c r="AF703" s="320"/>
    </row>
    <row r="704" spans="3:32" x14ac:dyDescent="0.25">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c r="AA704" s="320"/>
      <c r="AB704" s="320"/>
      <c r="AC704" s="320"/>
      <c r="AD704" s="320"/>
      <c r="AE704" s="320"/>
      <c r="AF704" s="320"/>
    </row>
    <row r="705" spans="3:32" x14ac:dyDescent="0.25">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c r="AA705" s="320"/>
      <c r="AB705" s="320"/>
      <c r="AC705" s="320"/>
      <c r="AD705" s="320"/>
      <c r="AE705" s="320"/>
      <c r="AF705" s="320"/>
    </row>
    <row r="706" spans="3:32" x14ac:dyDescent="0.25">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c r="AA706" s="320"/>
      <c r="AB706" s="320"/>
      <c r="AC706" s="320"/>
      <c r="AD706" s="320"/>
      <c r="AE706" s="320"/>
      <c r="AF706" s="320"/>
    </row>
    <row r="707" spans="3:32" x14ac:dyDescent="0.25">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c r="AA707" s="320"/>
      <c r="AB707" s="320"/>
      <c r="AC707" s="320"/>
      <c r="AD707" s="320"/>
      <c r="AE707" s="320"/>
      <c r="AF707" s="320"/>
    </row>
    <row r="708" spans="3:32" x14ac:dyDescent="0.25">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c r="AA708" s="320"/>
      <c r="AB708" s="320"/>
      <c r="AC708" s="320"/>
      <c r="AD708" s="320"/>
      <c r="AE708" s="320"/>
      <c r="AF708" s="320"/>
    </row>
    <row r="709" spans="3:32" x14ac:dyDescent="0.25">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c r="AA709" s="320"/>
      <c r="AB709" s="320"/>
      <c r="AC709" s="320"/>
      <c r="AD709" s="320"/>
      <c r="AE709" s="320"/>
      <c r="AF709" s="320"/>
    </row>
    <row r="710" spans="3:32" x14ac:dyDescent="0.25">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c r="AA710" s="320"/>
      <c r="AB710" s="320"/>
      <c r="AC710" s="320"/>
      <c r="AD710" s="320"/>
      <c r="AE710" s="320"/>
      <c r="AF710" s="320"/>
    </row>
    <row r="711" spans="3:32" x14ac:dyDescent="0.25">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c r="AA711" s="320"/>
      <c r="AB711" s="320"/>
      <c r="AC711" s="320"/>
      <c r="AD711" s="320"/>
      <c r="AE711" s="320"/>
      <c r="AF711" s="320"/>
    </row>
    <row r="712" spans="3:32" x14ac:dyDescent="0.25">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c r="AA712" s="320"/>
      <c r="AB712" s="320"/>
      <c r="AC712" s="320"/>
      <c r="AD712" s="320"/>
      <c r="AE712" s="320"/>
      <c r="AF712" s="320"/>
    </row>
    <row r="713" spans="3:32" x14ac:dyDescent="0.25">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c r="AA713" s="320"/>
      <c r="AB713" s="320"/>
      <c r="AC713" s="320"/>
      <c r="AD713" s="320"/>
      <c r="AE713" s="320"/>
      <c r="AF713" s="320"/>
    </row>
    <row r="714" spans="3:32" x14ac:dyDescent="0.25">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c r="AA714" s="320"/>
      <c r="AB714" s="320"/>
      <c r="AC714" s="320"/>
      <c r="AD714" s="320"/>
      <c r="AE714" s="320"/>
      <c r="AF714" s="320"/>
    </row>
    <row r="715" spans="3:32" x14ac:dyDescent="0.25">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0"/>
      <c r="AD715" s="320"/>
      <c r="AE715" s="320"/>
      <c r="AF715" s="320"/>
    </row>
    <row r="716" spans="3:32" x14ac:dyDescent="0.25">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c r="AA716" s="320"/>
      <c r="AB716" s="320"/>
      <c r="AC716" s="320"/>
      <c r="AD716" s="320"/>
      <c r="AE716" s="320"/>
      <c r="AF716" s="320"/>
    </row>
    <row r="717" spans="3:32" x14ac:dyDescent="0.25">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c r="AA717" s="320"/>
      <c r="AB717" s="320"/>
      <c r="AC717" s="320"/>
      <c r="AD717" s="320"/>
      <c r="AE717" s="320"/>
      <c r="AF717" s="320"/>
    </row>
    <row r="718" spans="3:32" x14ac:dyDescent="0.25">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c r="AA718" s="320"/>
      <c r="AB718" s="320"/>
      <c r="AC718" s="320"/>
      <c r="AD718" s="320"/>
      <c r="AE718" s="320"/>
      <c r="AF718" s="320"/>
    </row>
    <row r="719" spans="3:32" x14ac:dyDescent="0.25">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c r="AA719" s="320"/>
      <c r="AB719" s="320"/>
      <c r="AC719" s="320"/>
      <c r="AD719" s="320"/>
      <c r="AE719" s="320"/>
      <c r="AF719" s="320"/>
    </row>
    <row r="720" spans="3:32" x14ac:dyDescent="0.25">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c r="AA720" s="320"/>
      <c r="AB720" s="320"/>
      <c r="AC720" s="320"/>
      <c r="AD720" s="320"/>
      <c r="AE720" s="320"/>
      <c r="AF720" s="320"/>
    </row>
    <row r="721" spans="3:32" x14ac:dyDescent="0.25">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c r="AA721" s="320"/>
      <c r="AB721" s="320"/>
      <c r="AC721" s="320"/>
      <c r="AD721" s="320"/>
      <c r="AE721" s="320"/>
      <c r="AF721" s="320"/>
    </row>
    <row r="722" spans="3:32" x14ac:dyDescent="0.25">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c r="AA722" s="320"/>
      <c r="AB722" s="320"/>
      <c r="AC722" s="320"/>
      <c r="AD722" s="320"/>
      <c r="AE722" s="320"/>
      <c r="AF722" s="320"/>
    </row>
    <row r="723" spans="3:32" x14ac:dyDescent="0.25">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c r="AA723" s="320"/>
      <c r="AB723" s="320"/>
      <c r="AC723" s="320"/>
      <c r="AD723" s="320"/>
      <c r="AE723" s="320"/>
      <c r="AF723" s="320"/>
    </row>
    <row r="724" spans="3:32" x14ac:dyDescent="0.25">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c r="AA724" s="320"/>
      <c r="AB724" s="320"/>
      <c r="AC724" s="320"/>
      <c r="AD724" s="320"/>
      <c r="AE724" s="320"/>
      <c r="AF724" s="320"/>
    </row>
    <row r="725" spans="3:32" x14ac:dyDescent="0.25">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c r="AA725" s="320"/>
      <c r="AB725" s="320"/>
      <c r="AC725" s="320"/>
      <c r="AD725" s="320"/>
      <c r="AE725" s="320"/>
      <c r="AF725" s="320"/>
    </row>
    <row r="726" spans="3:32" x14ac:dyDescent="0.25">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row>
    <row r="727" spans="3:32" x14ac:dyDescent="0.25">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row>
    <row r="728" spans="3:32" x14ac:dyDescent="0.25">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c r="AA728" s="320"/>
      <c r="AB728" s="320"/>
      <c r="AC728" s="320"/>
      <c r="AD728" s="320"/>
      <c r="AE728" s="320"/>
      <c r="AF728" s="320"/>
    </row>
    <row r="729" spans="3:32" x14ac:dyDescent="0.25">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c r="AA729" s="320"/>
      <c r="AB729" s="320"/>
      <c r="AC729" s="320"/>
      <c r="AD729" s="320"/>
      <c r="AE729" s="320"/>
      <c r="AF729" s="320"/>
    </row>
    <row r="730" spans="3:32" x14ac:dyDescent="0.25">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c r="AA730" s="320"/>
      <c r="AB730" s="320"/>
      <c r="AC730" s="320"/>
      <c r="AD730" s="320"/>
      <c r="AE730" s="320"/>
      <c r="AF730" s="320"/>
    </row>
    <row r="731" spans="3:32" x14ac:dyDescent="0.25">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c r="AA731" s="320"/>
      <c r="AB731" s="320"/>
      <c r="AC731" s="320"/>
      <c r="AD731" s="320"/>
      <c r="AE731" s="320"/>
      <c r="AF731" s="320"/>
    </row>
    <row r="732" spans="3:32" x14ac:dyDescent="0.25">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c r="AA732" s="320"/>
      <c r="AB732" s="320"/>
      <c r="AC732" s="320"/>
      <c r="AD732" s="320"/>
      <c r="AE732" s="320"/>
      <c r="AF732" s="320"/>
    </row>
    <row r="733" spans="3:32" x14ac:dyDescent="0.25">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c r="AA733" s="320"/>
      <c r="AB733" s="320"/>
      <c r="AC733" s="320"/>
      <c r="AD733" s="320"/>
      <c r="AE733" s="320"/>
      <c r="AF733" s="320"/>
    </row>
    <row r="734" spans="3:32" x14ac:dyDescent="0.25">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c r="AA734" s="320"/>
      <c r="AB734" s="320"/>
      <c r="AC734" s="320"/>
      <c r="AD734" s="320"/>
      <c r="AE734" s="320"/>
      <c r="AF734" s="320"/>
    </row>
    <row r="735" spans="3:32" x14ac:dyDescent="0.25">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c r="AA735" s="320"/>
      <c r="AB735" s="320"/>
      <c r="AC735" s="320"/>
      <c r="AD735" s="320"/>
      <c r="AE735" s="320"/>
      <c r="AF735" s="320"/>
    </row>
    <row r="736" spans="3:32" x14ac:dyDescent="0.25">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c r="AA736" s="320"/>
      <c r="AB736" s="320"/>
      <c r="AC736" s="320"/>
      <c r="AD736" s="320"/>
      <c r="AE736" s="320"/>
      <c r="AF736" s="320"/>
    </row>
    <row r="737" spans="3:32" x14ac:dyDescent="0.25">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c r="AA737" s="320"/>
      <c r="AB737" s="320"/>
      <c r="AC737" s="320"/>
      <c r="AD737" s="320"/>
      <c r="AE737" s="320"/>
      <c r="AF737" s="320"/>
    </row>
    <row r="738" spans="3:32" x14ac:dyDescent="0.25">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c r="AA738" s="320"/>
      <c r="AB738" s="320"/>
      <c r="AC738" s="320"/>
      <c r="AD738" s="320"/>
      <c r="AE738" s="320"/>
      <c r="AF738" s="320"/>
    </row>
    <row r="739" spans="3:32" x14ac:dyDescent="0.25">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c r="AA739" s="320"/>
      <c r="AB739" s="320"/>
      <c r="AC739" s="320"/>
      <c r="AD739" s="320"/>
      <c r="AE739" s="320"/>
      <c r="AF739" s="320"/>
    </row>
    <row r="740" spans="3:32" x14ac:dyDescent="0.25">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c r="AA740" s="320"/>
      <c r="AB740" s="320"/>
      <c r="AC740" s="320"/>
      <c r="AD740" s="320"/>
      <c r="AE740" s="320"/>
      <c r="AF740" s="320"/>
    </row>
    <row r="741" spans="3:32" x14ac:dyDescent="0.25">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c r="AA741" s="320"/>
      <c r="AB741" s="320"/>
      <c r="AC741" s="320"/>
      <c r="AD741" s="320"/>
      <c r="AE741" s="320"/>
      <c r="AF741" s="320"/>
    </row>
    <row r="742" spans="3:32" x14ac:dyDescent="0.25">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c r="AA742" s="320"/>
      <c r="AB742" s="320"/>
      <c r="AC742" s="320"/>
      <c r="AD742" s="320"/>
      <c r="AE742" s="320"/>
      <c r="AF742" s="320"/>
    </row>
    <row r="743" spans="3:32" x14ac:dyDescent="0.25">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c r="AA743" s="320"/>
      <c r="AB743" s="320"/>
      <c r="AC743" s="320"/>
      <c r="AD743" s="320"/>
      <c r="AE743" s="320"/>
      <c r="AF743" s="320"/>
    </row>
    <row r="744" spans="3:32" x14ac:dyDescent="0.25">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c r="AA744" s="320"/>
      <c r="AB744" s="320"/>
      <c r="AC744" s="320"/>
      <c r="AD744" s="320"/>
      <c r="AE744" s="320"/>
      <c r="AF744" s="320"/>
    </row>
    <row r="745" spans="3:32" x14ac:dyDescent="0.25">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c r="AA745" s="320"/>
      <c r="AB745" s="320"/>
      <c r="AC745" s="320"/>
      <c r="AD745" s="320"/>
      <c r="AE745" s="320"/>
      <c r="AF745" s="320"/>
    </row>
    <row r="746" spans="3:32" x14ac:dyDescent="0.25">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c r="AA746" s="320"/>
      <c r="AB746" s="320"/>
      <c r="AC746" s="320"/>
      <c r="AD746" s="320"/>
      <c r="AE746" s="320"/>
      <c r="AF746" s="320"/>
    </row>
    <row r="747" spans="3:32" x14ac:dyDescent="0.25">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c r="AA747" s="320"/>
      <c r="AB747" s="320"/>
      <c r="AC747" s="320"/>
      <c r="AD747" s="320"/>
      <c r="AE747" s="320"/>
      <c r="AF747" s="320"/>
    </row>
    <row r="748" spans="3:32" x14ac:dyDescent="0.25">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c r="AA748" s="320"/>
      <c r="AB748" s="320"/>
      <c r="AC748" s="320"/>
      <c r="AD748" s="320"/>
      <c r="AE748" s="320"/>
      <c r="AF748" s="320"/>
    </row>
    <row r="749" spans="3:32" x14ac:dyDescent="0.25">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c r="AA749" s="320"/>
      <c r="AB749" s="320"/>
      <c r="AC749" s="320"/>
      <c r="AD749" s="320"/>
      <c r="AE749" s="320"/>
      <c r="AF749" s="320"/>
    </row>
    <row r="750" spans="3:32" x14ac:dyDescent="0.25">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c r="AA750" s="320"/>
      <c r="AB750" s="320"/>
      <c r="AC750" s="320"/>
      <c r="AD750" s="320"/>
      <c r="AE750" s="320"/>
      <c r="AF750" s="320"/>
    </row>
    <row r="751" spans="3:32" x14ac:dyDescent="0.25">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c r="AA751" s="320"/>
      <c r="AB751" s="320"/>
      <c r="AC751" s="320"/>
      <c r="AD751" s="320"/>
      <c r="AE751" s="320"/>
      <c r="AF751" s="320"/>
    </row>
    <row r="752" spans="3:32" x14ac:dyDescent="0.25">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c r="AA752" s="320"/>
      <c r="AB752" s="320"/>
      <c r="AC752" s="320"/>
      <c r="AD752" s="320"/>
      <c r="AE752" s="320"/>
      <c r="AF752" s="320"/>
    </row>
    <row r="753" spans="3:32" x14ac:dyDescent="0.25">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c r="AA753" s="320"/>
      <c r="AB753" s="320"/>
      <c r="AC753" s="320"/>
      <c r="AD753" s="320"/>
      <c r="AE753" s="320"/>
      <c r="AF753" s="320"/>
    </row>
    <row r="754" spans="3:32" x14ac:dyDescent="0.25">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c r="AA754" s="320"/>
      <c r="AB754" s="320"/>
      <c r="AC754" s="320"/>
      <c r="AD754" s="320"/>
      <c r="AE754" s="320"/>
      <c r="AF754" s="320"/>
    </row>
    <row r="755" spans="3:32" x14ac:dyDescent="0.25">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c r="AA755" s="320"/>
      <c r="AB755" s="320"/>
      <c r="AC755" s="320"/>
      <c r="AD755" s="320"/>
      <c r="AE755" s="320"/>
      <c r="AF755" s="320"/>
    </row>
    <row r="756" spans="3:32" x14ac:dyDescent="0.25">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c r="AA756" s="320"/>
      <c r="AB756" s="320"/>
      <c r="AC756" s="320"/>
      <c r="AD756" s="320"/>
      <c r="AE756" s="320"/>
      <c r="AF756" s="320"/>
    </row>
    <row r="757" spans="3:32" x14ac:dyDescent="0.25">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c r="AA757" s="320"/>
      <c r="AB757" s="320"/>
      <c r="AC757" s="320"/>
      <c r="AD757" s="320"/>
      <c r="AE757" s="320"/>
      <c r="AF757" s="320"/>
    </row>
    <row r="758" spans="3:32" x14ac:dyDescent="0.25">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c r="AA758" s="320"/>
      <c r="AB758" s="320"/>
      <c r="AC758" s="320"/>
      <c r="AD758" s="320"/>
      <c r="AE758" s="320"/>
      <c r="AF758" s="320"/>
    </row>
    <row r="759" spans="3:32" x14ac:dyDescent="0.25">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c r="AA759" s="320"/>
      <c r="AB759" s="320"/>
      <c r="AC759" s="320"/>
      <c r="AD759" s="320"/>
      <c r="AE759" s="320"/>
      <c r="AF759" s="320"/>
    </row>
    <row r="760" spans="3:32" x14ac:dyDescent="0.25">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c r="AA760" s="320"/>
      <c r="AB760" s="320"/>
      <c r="AC760" s="320"/>
      <c r="AD760" s="320"/>
      <c r="AE760" s="320"/>
      <c r="AF760" s="320"/>
    </row>
    <row r="761" spans="3:32" x14ac:dyDescent="0.25">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c r="AA761" s="320"/>
      <c r="AB761" s="320"/>
      <c r="AC761" s="320"/>
      <c r="AD761" s="320"/>
      <c r="AE761" s="320"/>
      <c r="AF761" s="320"/>
    </row>
    <row r="762" spans="3:32" x14ac:dyDescent="0.25">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c r="AA762" s="320"/>
      <c r="AB762" s="320"/>
      <c r="AC762" s="320"/>
      <c r="AD762" s="320"/>
      <c r="AE762" s="320"/>
      <c r="AF762" s="320"/>
    </row>
    <row r="763" spans="3:32" x14ac:dyDescent="0.25">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c r="AA763" s="320"/>
      <c r="AB763" s="320"/>
      <c r="AC763" s="320"/>
      <c r="AD763" s="320"/>
      <c r="AE763" s="320"/>
      <c r="AF763" s="320"/>
    </row>
    <row r="764" spans="3:32" x14ac:dyDescent="0.25">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c r="AA764" s="320"/>
      <c r="AB764" s="320"/>
      <c r="AC764" s="320"/>
      <c r="AD764" s="320"/>
      <c r="AE764" s="320"/>
      <c r="AF764" s="320"/>
    </row>
    <row r="765" spans="3:32" x14ac:dyDescent="0.25">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c r="AA765" s="320"/>
      <c r="AB765" s="320"/>
      <c r="AC765" s="320"/>
      <c r="AD765" s="320"/>
      <c r="AE765" s="320"/>
      <c r="AF765" s="320"/>
    </row>
    <row r="766" spans="3:32" x14ac:dyDescent="0.25">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c r="AA766" s="320"/>
      <c r="AB766" s="320"/>
      <c r="AC766" s="320"/>
      <c r="AD766" s="320"/>
      <c r="AE766" s="320"/>
      <c r="AF766" s="320"/>
    </row>
    <row r="767" spans="3:32" x14ac:dyDescent="0.25">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c r="AA767" s="320"/>
      <c r="AB767" s="320"/>
      <c r="AC767" s="320"/>
      <c r="AD767" s="320"/>
      <c r="AE767" s="320"/>
      <c r="AF767" s="320"/>
    </row>
    <row r="768" spans="3:32" x14ac:dyDescent="0.25">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c r="AA768" s="320"/>
      <c r="AB768" s="320"/>
      <c r="AC768" s="320"/>
      <c r="AD768" s="320"/>
      <c r="AE768" s="320"/>
      <c r="AF768" s="320"/>
    </row>
    <row r="769" spans="3:32" x14ac:dyDescent="0.25">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c r="AA769" s="320"/>
      <c r="AB769" s="320"/>
      <c r="AC769" s="320"/>
      <c r="AD769" s="320"/>
      <c r="AE769" s="320"/>
      <c r="AF769" s="320"/>
    </row>
    <row r="770" spans="3:32" x14ac:dyDescent="0.25">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c r="AA770" s="320"/>
      <c r="AB770" s="320"/>
      <c r="AC770" s="320"/>
      <c r="AD770" s="320"/>
      <c r="AE770" s="320"/>
      <c r="AF770" s="320"/>
    </row>
    <row r="771" spans="3:32" x14ac:dyDescent="0.25">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c r="AA771" s="320"/>
      <c r="AB771" s="320"/>
      <c r="AC771" s="320"/>
      <c r="AD771" s="320"/>
      <c r="AE771" s="320"/>
      <c r="AF771" s="320"/>
    </row>
    <row r="772" spans="3:32" x14ac:dyDescent="0.25">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c r="AA772" s="320"/>
      <c r="AB772" s="320"/>
      <c r="AC772" s="320"/>
      <c r="AD772" s="320"/>
      <c r="AE772" s="320"/>
      <c r="AF772" s="320"/>
    </row>
    <row r="773" spans="3:32" x14ac:dyDescent="0.25">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c r="AA773" s="320"/>
      <c r="AB773" s="320"/>
      <c r="AC773" s="320"/>
      <c r="AD773" s="320"/>
      <c r="AE773" s="320"/>
      <c r="AF773" s="320"/>
    </row>
    <row r="774" spans="3:32" x14ac:dyDescent="0.25">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c r="AA774" s="320"/>
      <c r="AB774" s="320"/>
      <c r="AC774" s="320"/>
      <c r="AD774" s="320"/>
      <c r="AE774" s="320"/>
      <c r="AF774" s="320"/>
    </row>
    <row r="775" spans="3:32" x14ac:dyDescent="0.25">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c r="AA775" s="320"/>
      <c r="AB775" s="320"/>
      <c r="AC775" s="320"/>
      <c r="AD775" s="320"/>
      <c r="AE775" s="320"/>
      <c r="AF775" s="320"/>
    </row>
    <row r="776" spans="3:32" x14ac:dyDescent="0.25">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c r="AA776" s="320"/>
      <c r="AB776" s="320"/>
      <c r="AC776" s="320"/>
      <c r="AD776" s="320"/>
      <c r="AE776" s="320"/>
      <c r="AF776" s="320"/>
    </row>
    <row r="777" spans="3:32" x14ac:dyDescent="0.25">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c r="AD777" s="320"/>
      <c r="AE777" s="320"/>
      <c r="AF777" s="320"/>
    </row>
    <row r="778" spans="3:32" x14ac:dyDescent="0.25">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c r="AA778" s="320"/>
      <c r="AB778" s="320"/>
      <c r="AC778" s="320"/>
      <c r="AD778" s="320"/>
      <c r="AE778" s="320"/>
      <c r="AF778" s="320"/>
    </row>
    <row r="779" spans="3:32" x14ac:dyDescent="0.25">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c r="AA779" s="320"/>
      <c r="AB779" s="320"/>
      <c r="AC779" s="320"/>
      <c r="AD779" s="320"/>
      <c r="AE779" s="320"/>
      <c r="AF779" s="320"/>
    </row>
    <row r="780" spans="3:32" x14ac:dyDescent="0.25">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c r="AA780" s="320"/>
      <c r="AB780" s="320"/>
      <c r="AC780" s="320"/>
      <c r="AD780" s="320"/>
      <c r="AE780" s="320"/>
      <c r="AF780" s="320"/>
    </row>
    <row r="781" spans="3:32" x14ac:dyDescent="0.25">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c r="AA781" s="320"/>
      <c r="AB781" s="320"/>
      <c r="AC781" s="320"/>
      <c r="AD781" s="320"/>
      <c r="AE781" s="320"/>
      <c r="AF781" s="320"/>
    </row>
    <row r="782" spans="3:32" x14ac:dyDescent="0.25">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c r="AA782" s="320"/>
      <c r="AB782" s="320"/>
      <c r="AC782" s="320"/>
      <c r="AD782" s="320"/>
      <c r="AE782" s="320"/>
      <c r="AF782" s="320"/>
    </row>
    <row r="783" spans="3:32" x14ac:dyDescent="0.25">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c r="AA783" s="320"/>
      <c r="AB783" s="320"/>
      <c r="AC783" s="320"/>
      <c r="AD783" s="320"/>
      <c r="AE783" s="320"/>
      <c r="AF783" s="320"/>
    </row>
    <row r="784" spans="3:32" x14ac:dyDescent="0.25">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c r="AA784" s="320"/>
      <c r="AB784" s="320"/>
      <c r="AC784" s="320"/>
      <c r="AD784" s="320"/>
      <c r="AE784" s="320"/>
      <c r="AF784" s="320"/>
    </row>
    <row r="785" spans="3:32" x14ac:dyDescent="0.25">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c r="AA785" s="320"/>
      <c r="AB785" s="320"/>
      <c r="AC785" s="320"/>
      <c r="AD785" s="320"/>
      <c r="AE785" s="320"/>
      <c r="AF785" s="320"/>
    </row>
    <row r="786" spans="3:32" x14ac:dyDescent="0.25">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c r="AA786" s="320"/>
      <c r="AB786" s="320"/>
      <c r="AC786" s="320"/>
      <c r="AD786" s="320"/>
      <c r="AE786" s="320"/>
      <c r="AF786" s="320"/>
    </row>
    <row r="787" spans="3:32" x14ac:dyDescent="0.25">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c r="AA787" s="320"/>
      <c r="AB787" s="320"/>
      <c r="AC787" s="320"/>
      <c r="AD787" s="320"/>
      <c r="AE787" s="320"/>
      <c r="AF787" s="320"/>
    </row>
    <row r="788" spans="3:32" x14ac:dyDescent="0.25">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c r="AA788" s="320"/>
      <c r="AB788" s="320"/>
      <c r="AC788" s="320"/>
      <c r="AD788" s="320"/>
      <c r="AE788" s="320"/>
      <c r="AF788" s="320"/>
    </row>
    <row r="789" spans="3:32" x14ac:dyDescent="0.25">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c r="AA789" s="320"/>
      <c r="AB789" s="320"/>
      <c r="AC789" s="320"/>
      <c r="AD789" s="320"/>
      <c r="AE789" s="320"/>
      <c r="AF789" s="320"/>
    </row>
    <row r="790" spans="3:32" x14ac:dyDescent="0.25">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c r="AA790" s="320"/>
      <c r="AB790" s="320"/>
      <c r="AC790" s="320"/>
      <c r="AD790" s="320"/>
      <c r="AE790" s="320"/>
      <c r="AF790" s="320"/>
    </row>
    <row r="791" spans="3:32" x14ac:dyDescent="0.25">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c r="AA791" s="320"/>
      <c r="AB791" s="320"/>
      <c r="AC791" s="320"/>
      <c r="AD791" s="320"/>
      <c r="AE791" s="320"/>
      <c r="AF791" s="320"/>
    </row>
    <row r="792" spans="3:32" x14ac:dyDescent="0.25">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c r="AA792" s="320"/>
      <c r="AB792" s="320"/>
      <c r="AC792" s="320"/>
      <c r="AD792" s="320"/>
      <c r="AE792" s="320"/>
      <c r="AF792" s="320"/>
    </row>
    <row r="793" spans="3:32" x14ac:dyDescent="0.25">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c r="AA793" s="320"/>
      <c r="AB793" s="320"/>
      <c r="AC793" s="320"/>
      <c r="AD793" s="320"/>
      <c r="AE793" s="320"/>
      <c r="AF793" s="320"/>
    </row>
    <row r="794" spans="3:32" x14ac:dyDescent="0.25">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c r="AA794" s="320"/>
      <c r="AB794" s="320"/>
      <c r="AC794" s="320"/>
      <c r="AD794" s="320"/>
      <c r="AE794" s="320"/>
      <c r="AF794" s="320"/>
    </row>
    <row r="795" spans="3:32" x14ac:dyDescent="0.25">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c r="AA795" s="320"/>
      <c r="AB795" s="320"/>
      <c r="AC795" s="320"/>
      <c r="AD795" s="320"/>
      <c r="AE795" s="320"/>
      <c r="AF795" s="320"/>
    </row>
    <row r="796" spans="3:32" x14ac:dyDescent="0.25">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c r="AA796" s="320"/>
      <c r="AB796" s="320"/>
      <c r="AC796" s="320"/>
      <c r="AD796" s="320"/>
      <c r="AE796" s="320"/>
      <c r="AF796" s="320"/>
    </row>
    <row r="797" spans="3:32" x14ac:dyDescent="0.25">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c r="AA797" s="320"/>
      <c r="AB797" s="320"/>
      <c r="AC797" s="320"/>
      <c r="AD797" s="320"/>
      <c r="AE797" s="320"/>
      <c r="AF797" s="320"/>
    </row>
    <row r="798" spans="3:32" x14ac:dyDescent="0.25">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c r="AA798" s="320"/>
      <c r="AB798" s="320"/>
      <c r="AC798" s="320"/>
      <c r="AD798" s="320"/>
      <c r="AE798" s="320"/>
      <c r="AF798" s="320"/>
    </row>
    <row r="799" spans="3:32" x14ac:dyDescent="0.25">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c r="AA799" s="320"/>
      <c r="AB799" s="320"/>
      <c r="AC799" s="320"/>
      <c r="AD799" s="320"/>
      <c r="AE799" s="320"/>
      <c r="AF799" s="320"/>
    </row>
    <row r="800" spans="3:32" x14ac:dyDescent="0.25">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c r="AA800" s="320"/>
      <c r="AB800" s="320"/>
      <c r="AC800" s="320"/>
      <c r="AD800" s="320"/>
      <c r="AE800" s="320"/>
      <c r="AF800" s="320"/>
    </row>
    <row r="801" spans="3:32" x14ac:dyDescent="0.25">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c r="AA801" s="320"/>
      <c r="AB801" s="320"/>
      <c r="AC801" s="320"/>
      <c r="AD801" s="320"/>
      <c r="AE801" s="320"/>
      <c r="AF801" s="320"/>
    </row>
    <row r="802" spans="3:32" x14ac:dyDescent="0.25">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c r="AA802" s="320"/>
      <c r="AB802" s="320"/>
      <c r="AC802" s="320"/>
      <c r="AD802" s="320"/>
      <c r="AE802" s="320"/>
      <c r="AF802" s="320"/>
    </row>
    <row r="803" spans="3:32" x14ac:dyDescent="0.25">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c r="AA803" s="320"/>
      <c r="AB803" s="320"/>
      <c r="AC803" s="320"/>
      <c r="AD803" s="320"/>
      <c r="AE803" s="320"/>
      <c r="AF803" s="320"/>
    </row>
    <row r="804" spans="3:32" x14ac:dyDescent="0.25">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c r="AA804" s="320"/>
      <c r="AB804" s="320"/>
      <c r="AC804" s="320"/>
      <c r="AD804" s="320"/>
      <c r="AE804" s="320"/>
      <c r="AF804" s="320"/>
    </row>
    <row r="805" spans="3:32" x14ac:dyDescent="0.25">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c r="AA805" s="320"/>
      <c r="AB805" s="320"/>
      <c r="AC805" s="320"/>
      <c r="AD805" s="320"/>
      <c r="AE805" s="320"/>
      <c r="AF805" s="320"/>
    </row>
    <row r="806" spans="3:32" x14ac:dyDescent="0.25">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c r="AA806" s="320"/>
      <c r="AB806" s="320"/>
      <c r="AC806" s="320"/>
      <c r="AD806" s="320"/>
      <c r="AE806" s="320"/>
      <c r="AF806" s="320"/>
    </row>
    <row r="807" spans="3:32" x14ac:dyDescent="0.25">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c r="AA807" s="320"/>
      <c r="AB807" s="320"/>
      <c r="AC807" s="320"/>
      <c r="AD807" s="320"/>
      <c r="AE807" s="320"/>
      <c r="AF807" s="320"/>
    </row>
    <row r="808" spans="3:32" x14ac:dyDescent="0.25">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c r="AA808" s="320"/>
      <c r="AB808" s="320"/>
      <c r="AC808" s="320"/>
      <c r="AD808" s="320"/>
      <c r="AE808" s="320"/>
      <c r="AF808" s="320"/>
    </row>
    <row r="809" spans="3:32" x14ac:dyDescent="0.25">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c r="AA809" s="320"/>
      <c r="AB809" s="320"/>
      <c r="AC809" s="320"/>
      <c r="AD809" s="320"/>
      <c r="AE809" s="320"/>
      <c r="AF809" s="320"/>
    </row>
    <row r="810" spans="3:32" x14ac:dyDescent="0.25">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c r="AA810" s="320"/>
      <c r="AB810" s="320"/>
      <c r="AC810" s="320"/>
      <c r="AD810" s="320"/>
      <c r="AE810" s="320"/>
      <c r="AF810" s="320"/>
    </row>
    <row r="811" spans="3:32" x14ac:dyDescent="0.25">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c r="AA811" s="320"/>
      <c r="AB811" s="320"/>
      <c r="AC811" s="320"/>
      <c r="AD811" s="320"/>
      <c r="AE811" s="320"/>
      <c r="AF811" s="320"/>
    </row>
    <row r="812" spans="3:32" x14ac:dyDescent="0.25">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c r="AA812" s="320"/>
      <c r="AB812" s="320"/>
      <c r="AC812" s="320"/>
      <c r="AD812" s="320"/>
      <c r="AE812" s="320"/>
      <c r="AF812" s="320"/>
    </row>
    <row r="813" spans="3:32" x14ac:dyDescent="0.25">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c r="AA813" s="320"/>
      <c r="AB813" s="320"/>
      <c r="AC813" s="320"/>
      <c r="AD813" s="320"/>
      <c r="AE813" s="320"/>
      <c r="AF813" s="320"/>
    </row>
    <row r="814" spans="3:32" x14ac:dyDescent="0.25">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c r="AA814" s="320"/>
      <c r="AB814" s="320"/>
      <c r="AC814" s="320"/>
      <c r="AD814" s="320"/>
      <c r="AE814" s="320"/>
      <c r="AF814" s="320"/>
    </row>
    <row r="815" spans="3:32" x14ac:dyDescent="0.25">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c r="AA815" s="320"/>
      <c r="AB815" s="320"/>
      <c r="AC815" s="320"/>
      <c r="AD815" s="320"/>
      <c r="AE815" s="320"/>
      <c r="AF815" s="320"/>
    </row>
    <row r="816" spans="3:32" x14ac:dyDescent="0.25">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c r="AA816" s="320"/>
      <c r="AB816" s="320"/>
      <c r="AC816" s="320"/>
      <c r="AD816" s="320"/>
      <c r="AE816" s="320"/>
      <c r="AF816" s="320"/>
    </row>
    <row r="817" spans="3:32" x14ac:dyDescent="0.25">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c r="AA817" s="320"/>
      <c r="AB817" s="320"/>
      <c r="AC817" s="320"/>
      <c r="AD817" s="320"/>
      <c r="AE817" s="320"/>
      <c r="AF817" s="320"/>
    </row>
    <row r="818" spans="3:32" x14ac:dyDescent="0.25">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c r="AA818" s="320"/>
      <c r="AB818" s="320"/>
      <c r="AC818" s="320"/>
      <c r="AD818" s="320"/>
      <c r="AE818" s="320"/>
      <c r="AF818" s="320"/>
    </row>
    <row r="819" spans="3:32" x14ac:dyDescent="0.25">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c r="AA819" s="320"/>
      <c r="AB819" s="320"/>
      <c r="AC819" s="320"/>
      <c r="AD819" s="320"/>
      <c r="AE819" s="320"/>
      <c r="AF819" s="320"/>
    </row>
    <row r="820" spans="3:32" x14ac:dyDescent="0.25">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c r="AA820" s="320"/>
      <c r="AB820" s="320"/>
      <c r="AC820" s="320"/>
      <c r="AD820" s="320"/>
      <c r="AE820" s="320"/>
      <c r="AF820" s="320"/>
    </row>
    <row r="821" spans="3:32" x14ac:dyDescent="0.25">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c r="AA821" s="320"/>
      <c r="AB821" s="320"/>
      <c r="AC821" s="320"/>
      <c r="AD821" s="320"/>
      <c r="AE821" s="320"/>
      <c r="AF821" s="320"/>
    </row>
    <row r="822" spans="3:32" x14ac:dyDescent="0.25">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c r="AA822" s="320"/>
      <c r="AB822" s="320"/>
      <c r="AC822" s="320"/>
      <c r="AD822" s="320"/>
      <c r="AE822" s="320"/>
      <c r="AF822" s="320"/>
    </row>
    <row r="823" spans="3:32" x14ac:dyDescent="0.25">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c r="AA823" s="320"/>
      <c r="AB823" s="320"/>
      <c r="AC823" s="320"/>
      <c r="AD823" s="320"/>
      <c r="AE823" s="320"/>
      <c r="AF823" s="320"/>
    </row>
    <row r="824" spans="3:32" x14ac:dyDescent="0.25">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c r="AA824" s="320"/>
      <c r="AB824" s="320"/>
      <c r="AC824" s="320"/>
      <c r="AD824" s="320"/>
      <c r="AE824" s="320"/>
      <c r="AF824" s="320"/>
    </row>
    <row r="825" spans="3:32" x14ac:dyDescent="0.25">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c r="AA825" s="320"/>
      <c r="AB825" s="320"/>
      <c r="AC825" s="320"/>
      <c r="AD825" s="320"/>
      <c r="AE825" s="320"/>
      <c r="AF825" s="320"/>
    </row>
    <row r="826" spans="3:32" x14ac:dyDescent="0.25">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c r="AA826" s="320"/>
      <c r="AB826" s="320"/>
      <c r="AC826" s="320"/>
      <c r="AD826" s="320"/>
      <c r="AE826" s="320"/>
      <c r="AF826" s="320"/>
    </row>
    <row r="827" spans="3:32" x14ac:dyDescent="0.25">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c r="AA827" s="320"/>
      <c r="AB827" s="320"/>
      <c r="AC827" s="320"/>
      <c r="AD827" s="320"/>
      <c r="AE827" s="320"/>
      <c r="AF827" s="320"/>
    </row>
    <row r="828" spans="3:32" x14ac:dyDescent="0.25">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c r="AA828" s="320"/>
      <c r="AB828" s="320"/>
      <c r="AC828" s="320"/>
      <c r="AD828" s="320"/>
      <c r="AE828" s="320"/>
      <c r="AF828" s="320"/>
    </row>
    <row r="829" spans="3:32" x14ac:dyDescent="0.25">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c r="AA829" s="320"/>
      <c r="AB829" s="320"/>
      <c r="AC829" s="320"/>
      <c r="AD829" s="320"/>
      <c r="AE829" s="320"/>
      <c r="AF829" s="320"/>
    </row>
    <row r="830" spans="3:32" x14ac:dyDescent="0.25">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c r="AA830" s="320"/>
      <c r="AB830" s="320"/>
      <c r="AC830" s="320"/>
      <c r="AD830" s="320"/>
      <c r="AE830" s="320"/>
      <c r="AF830" s="320"/>
    </row>
    <row r="831" spans="3:32" x14ac:dyDescent="0.25">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c r="AA831" s="320"/>
      <c r="AB831" s="320"/>
      <c r="AC831" s="320"/>
      <c r="AD831" s="320"/>
      <c r="AE831" s="320"/>
      <c r="AF831" s="320"/>
    </row>
    <row r="832" spans="3:32" x14ac:dyDescent="0.25">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c r="AA832" s="320"/>
      <c r="AB832" s="320"/>
      <c r="AC832" s="320"/>
      <c r="AD832" s="320"/>
      <c r="AE832" s="320"/>
      <c r="AF832" s="320"/>
    </row>
    <row r="833" spans="3:32" x14ac:dyDescent="0.25">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c r="AA833" s="320"/>
      <c r="AB833" s="320"/>
      <c r="AC833" s="320"/>
      <c r="AD833" s="320"/>
      <c r="AE833" s="320"/>
      <c r="AF833" s="320"/>
    </row>
    <row r="834" spans="3:32" x14ac:dyDescent="0.25">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c r="AA834" s="320"/>
      <c r="AB834" s="320"/>
      <c r="AC834" s="320"/>
      <c r="AD834" s="320"/>
      <c r="AE834" s="320"/>
      <c r="AF834" s="320"/>
    </row>
    <row r="835" spans="3:32" x14ac:dyDescent="0.25">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c r="AA835" s="320"/>
      <c r="AB835" s="320"/>
      <c r="AC835" s="320"/>
      <c r="AD835" s="320"/>
      <c r="AE835" s="320"/>
      <c r="AF835" s="320"/>
    </row>
    <row r="836" spans="3:32" x14ac:dyDescent="0.25">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c r="AA836" s="320"/>
      <c r="AB836" s="320"/>
      <c r="AC836" s="320"/>
      <c r="AD836" s="320"/>
      <c r="AE836" s="320"/>
      <c r="AF836" s="320"/>
    </row>
    <row r="837" spans="3:32" x14ac:dyDescent="0.25">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c r="AA837" s="320"/>
      <c r="AB837" s="320"/>
      <c r="AC837" s="320"/>
      <c r="AD837" s="320"/>
      <c r="AE837" s="320"/>
      <c r="AF837" s="320"/>
    </row>
    <row r="838" spans="3:32" x14ac:dyDescent="0.25">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c r="AA838" s="320"/>
      <c r="AB838" s="320"/>
      <c r="AC838" s="320"/>
      <c r="AD838" s="320"/>
      <c r="AE838" s="320"/>
      <c r="AF838" s="320"/>
    </row>
    <row r="839" spans="3:32" x14ac:dyDescent="0.25">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c r="AA839" s="320"/>
      <c r="AB839" s="320"/>
      <c r="AC839" s="320"/>
      <c r="AD839" s="320"/>
      <c r="AE839" s="320"/>
      <c r="AF839" s="320"/>
    </row>
    <row r="840" spans="3:32" x14ac:dyDescent="0.25">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c r="AA840" s="320"/>
      <c r="AB840" s="320"/>
      <c r="AC840" s="320"/>
      <c r="AD840" s="320"/>
      <c r="AE840" s="320"/>
      <c r="AF840" s="320"/>
    </row>
    <row r="841" spans="3:32" x14ac:dyDescent="0.25">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c r="AA841" s="320"/>
      <c r="AB841" s="320"/>
      <c r="AC841" s="320"/>
      <c r="AD841" s="320"/>
      <c r="AE841" s="320"/>
      <c r="AF841" s="320"/>
    </row>
    <row r="842" spans="3:32" x14ac:dyDescent="0.25">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c r="AA842" s="320"/>
      <c r="AB842" s="320"/>
      <c r="AC842" s="320"/>
      <c r="AD842" s="320"/>
      <c r="AE842" s="320"/>
      <c r="AF842" s="320"/>
    </row>
    <row r="843" spans="3:32" x14ac:dyDescent="0.25">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c r="AA843" s="320"/>
      <c r="AB843" s="320"/>
      <c r="AC843" s="320"/>
      <c r="AD843" s="320"/>
      <c r="AE843" s="320"/>
      <c r="AF843" s="320"/>
    </row>
    <row r="844" spans="3:32" x14ac:dyDescent="0.25">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c r="AA844" s="320"/>
      <c r="AB844" s="320"/>
      <c r="AC844" s="320"/>
      <c r="AD844" s="320"/>
      <c r="AE844" s="320"/>
      <c r="AF844" s="320"/>
    </row>
    <row r="845" spans="3:32" x14ac:dyDescent="0.25">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c r="AA845" s="320"/>
      <c r="AB845" s="320"/>
      <c r="AC845" s="320"/>
      <c r="AD845" s="320"/>
      <c r="AE845" s="320"/>
      <c r="AF845" s="320"/>
    </row>
    <row r="846" spans="3:32" x14ac:dyDescent="0.25">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c r="AA846" s="320"/>
      <c r="AB846" s="320"/>
      <c r="AC846" s="320"/>
      <c r="AD846" s="320"/>
      <c r="AE846" s="320"/>
      <c r="AF846" s="320"/>
    </row>
    <row r="847" spans="3:32" x14ac:dyDescent="0.25">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c r="AA847" s="320"/>
      <c r="AB847" s="320"/>
      <c r="AC847" s="320"/>
      <c r="AD847" s="320"/>
      <c r="AE847" s="320"/>
      <c r="AF847" s="320"/>
    </row>
    <row r="848" spans="3:32" x14ac:dyDescent="0.25">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c r="AA848" s="320"/>
      <c r="AB848" s="320"/>
      <c r="AC848" s="320"/>
      <c r="AD848" s="320"/>
      <c r="AE848" s="320"/>
      <c r="AF848" s="320"/>
    </row>
    <row r="849" spans="3:32" x14ac:dyDescent="0.25">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c r="AA849" s="320"/>
      <c r="AB849" s="320"/>
      <c r="AC849" s="320"/>
      <c r="AD849" s="320"/>
      <c r="AE849" s="320"/>
      <c r="AF849" s="320"/>
    </row>
    <row r="850" spans="3:32" x14ac:dyDescent="0.25">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c r="AA850" s="320"/>
      <c r="AB850" s="320"/>
      <c r="AC850" s="320"/>
      <c r="AD850" s="320"/>
      <c r="AE850" s="320"/>
      <c r="AF850" s="320"/>
    </row>
    <row r="851" spans="3:32" x14ac:dyDescent="0.25">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c r="AA851" s="320"/>
      <c r="AB851" s="320"/>
      <c r="AC851" s="320"/>
      <c r="AD851" s="320"/>
      <c r="AE851" s="320"/>
      <c r="AF851" s="320"/>
    </row>
    <row r="852" spans="3:32" x14ac:dyDescent="0.25">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c r="AA852" s="320"/>
      <c r="AB852" s="320"/>
      <c r="AC852" s="320"/>
      <c r="AD852" s="320"/>
      <c r="AE852" s="320"/>
      <c r="AF852" s="320"/>
    </row>
    <row r="853" spans="3:32" x14ac:dyDescent="0.25">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c r="AA853" s="320"/>
      <c r="AB853" s="320"/>
      <c r="AC853" s="320"/>
      <c r="AD853" s="320"/>
      <c r="AE853" s="320"/>
      <c r="AF853" s="320"/>
    </row>
    <row r="854" spans="3:32" x14ac:dyDescent="0.25">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c r="AA854" s="320"/>
      <c r="AB854" s="320"/>
      <c r="AC854" s="320"/>
      <c r="AD854" s="320"/>
      <c r="AE854" s="320"/>
      <c r="AF854" s="320"/>
    </row>
    <row r="855" spans="3:32" x14ac:dyDescent="0.25">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c r="AA855" s="320"/>
      <c r="AB855" s="320"/>
      <c r="AC855" s="320"/>
      <c r="AD855" s="320"/>
      <c r="AE855" s="320"/>
      <c r="AF855" s="320"/>
    </row>
    <row r="856" spans="3:32" x14ac:dyDescent="0.25">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c r="AA856" s="320"/>
      <c r="AB856" s="320"/>
      <c r="AC856" s="320"/>
      <c r="AD856" s="320"/>
      <c r="AE856" s="320"/>
      <c r="AF856" s="320"/>
    </row>
    <row r="857" spans="3:32" x14ac:dyDescent="0.25">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c r="AA857" s="320"/>
      <c r="AB857" s="320"/>
      <c r="AC857" s="320"/>
      <c r="AD857" s="320"/>
      <c r="AE857" s="320"/>
      <c r="AF857" s="320"/>
    </row>
    <row r="858" spans="3:32" x14ac:dyDescent="0.25">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c r="AA858" s="320"/>
      <c r="AB858" s="320"/>
      <c r="AC858" s="320"/>
      <c r="AD858" s="320"/>
      <c r="AE858" s="320"/>
      <c r="AF858" s="320"/>
    </row>
    <row r="859" spans="3:32" x14ac:dyDescent="0.25">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c r="AA859" s="320"/>
      <c r="AB859" s="320"/>
      <c r="AC859" s="320"/>
      <c r="AD859" s="320"/>
      <c r="AE859" s="320"/>
      <c r="AF859" s="320"/>
    </row>
    <row r="860" spans="3:32" x14ac:dyDescent="0.25">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c r="AA860" s="320"/>
      <c r="AB860" s="320"/>
      <c r="AC860" s="320"/>
      <c r="AD860" s="320"/>
      <c r="AE860" s="320"/>
      <c r="AF860" s="320"/>
    </row>
    <row r="861" spans="3:32" x14ac:dyDescent="0.25">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c r="AA861" s="320"/>
      <c r="AB861" s="320"/>
      <c r="AC861" s="320"/>
      <c r="AD861" s="320"/>
      <c r="AE861" s="320"/>
      <c r="AF861" s="320"/>
    </row>
    <row r="862" spans="3:32" x14ac:dyDescent="0.25">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c r="AA862" s="320"/>
      <c r="AB862" s="320"/>
      <c r="AC862" s="320"/>
      <c r="AD862" s="320"/>
      <c r="AE862" s="320"/>
      <c r="AF862" s="320"/>
    </row>
    <row r="863" spans="3:32" x14ac:dyDescent="0.25">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c r="AA863" s="320"/>
      <c r="AB863" s="320"/>
      <c r="AC863" s="320"/>
      <c r="AD863" s="320"/>
      <c r="AE863" s="320"/>
      <c r="AF863" s="320"/>
    </row>
    <row r="864" spans="3:32" x14ac:dyDescent="0.25">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c r="AA864" s="320"/>
      <c r="AB864" s="320"/>
      <c r="AC864" s="320"/>
      <c r="AD864" s="320"/>
      <c r="AE864" s="320"/>
      <c r="AF864" s="320"/>
    </row>
    <row r="865" spans="3:32" x14ac:dyDescent="0.25">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c r="AA865" s="320"/>
      <c r="AB865" s="320"/>
      <c r="AC865" s="320"/>
      <c r="AD865" s="320"/>
      <c r="AE865" s="320"/>
      <c r="AF865" s="320"/>
    </row>
    <row r="866" spans="3:32" x14ac:dyDescent="0.25">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c r="AA866" s="320"/>
      <c r="AB866" s="320"/>
      <c r="AC866" s="320"/>
      <c r="AD866" s="320"/>
      <c r="AE866" s="320"/>
      <c r="AF866" s="320"/>
    </row>
    <row r="867" spans="3:32" x14ac:dyDescent="0.25">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c r="AA867" s="320"/>
      <c r="AB867" s="320"/>
      <c r="AC867" s="320"/>
      <c r="AD867" s="320"/>
      <c r="AE867" s="320"/>
      <c r="AF867" s="320"/>
    </row>
    <row r="868" spans="3:32" x14ac:dyDescent="0.25">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c r="AA868" s="320"/>
      <c r="AB868" s="320"/>
      <c r="AC868" s="320"/>
      <c r="AD868" s="320"/>
      <c r="AE868" s="320"/>
      <c r="AF868" s="320"/>
    </row>
    <row r="869" spans="3:32" x14ac:dyDescent="0.25">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c r="AA869" s="320"/>
      <c r="AB869" s="320"/>
      <c r="AC869" s="320"/>
      <c r="AD869" s="320"/>
      <c r="AE869" s="320"/>
      <c r="AF869" s="320"/>
    </row>
    <row r="870" spans="3:32" x14ac:dyDescent="0.25">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c r="AA870" s="320"/>
      <c r="AB870" s="320"/>
      <c r="AC870" s="320"/>
      <c r="AD870" s="320"/>
      <c r="AE870" s="320"/>
      <c r="AF870" s="320"/>
    </row>
    <row r="871" spans="3:32" x14ac:dyDescent="0.25">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c r="AA871" s="320"/>
      <c r="AB871" s="320"/>
      <c r="AC871" s="320"/>
      <c r="AD871" s="320"/>
      <c r="AE871" s="320"/>
      <c r="AF871" s="320"/>
    </row>
    <row r="872" spans="3:32" x14ac:dyDescent="0.25">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c r="AA872" s="320"/>
      <c r="AB872" s="320"/>
      <c r="AC872" s="320"/>
      <c r="AD872" s="320"/>
      <c r="AE872" s="320"/>
      <c r="AF872" s="320"/>
    </row>
    <row r="873" spans="3:32" x14ac:dyDescent="0.25">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c r="AA873" s="320"/>
      <c r="AB873" s="320"/>
      <c r="AC873" s="320"/>
      <c r="AD873" s="320"/>
      <c r="AE873" s="320"/>
      <c r="AF873" s="320"/>
    </row>
    <row r="874" spans="3:32" x14ac:dyDescent="0.25">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c r="AA874" s="320"/>
      <c r="AB874" s="320"/>
      <c r="AC874" s="320"/>
      <c r="AD874" s="320"/>
      <c r="AE874" s="320"/>
      <c r="AF874" s="320"/>
    </row>
    <row r="875" spans="3:32" x14ac:dyDescent="0.25">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c r="AA875" s="320"/>
      <c r="AB875" s="320"/>
      <c r="AC875" s="320"/>
      <c r="AD875" s="320"/>
      <c r="AE875" s="320"/>
      <c r="AF875" s="320"/>
    </row>
    <row r="876" spans="3:32" x14ac:dyDescent="0.25">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c r="AA876" s="320"/>
      <c r="AB876" s="320"/>
      <c r="AC876" s="320"/>
      <c r="AD876" s="320"/>
      <c r="AE876" s="320"/>
      <c r="AF876" s="320"/>
    </row>
    <row r="877" spans="3:32" x14ac:dyDescent="0.25">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c r="AA877" s="320"/>
      <c r="AB877" s="320"/>
      <c r="AC877" s="320"/>
      <c r="AD877" s="320"/>
      <c r="AE877" s="320"/>
      <c r="AF877" s="320"/>
    </row>
    <row r="878" spans="3:32" x14ac:dyDescent="0.25">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c r="AA878" s="320"/>
      <c r="AB878" s="320"/>
      <c r="AC878" s="320"/>
      <c r="AD878" s="320"/>
      <c r="AE878" s="320"/>
      <c r="AF878" s="320"/>
    </row>
    <row r="879" spans="3:32" x14ac:dyDescent="0.25">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c r="AA879" s="320"/>
      <c r="AB879" s="320"/>
      <c r="AC879" s="320"/>
      <c r="AD879" s="320"/>
      <c r="AE879" s="320"/>
      <c r="AF879" s="320"/>
    </row>
    <row r="880" spans="3:32" x14ac:dyDescent="0.25">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c r="AA880" s="320"/>
      <c r="AB880" s="320"/>
      <c r="AC880" s="320"/>
      <c r="AD880" s="320"/>
      <c r="AE880" s="320"/>
      <c r="AF880" s="320"/>
    </row>
    <row r="881" spans="3:32" x14ac:dyDescent="0.25">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c r="AA881" s="320"/>
      <c r="AB881" s="320"/>
      <c r="AC881" s="320"/>
      <c r="AD881" s="320"/>
      <c r="AE881" s="320"/>
      <c r="AF881" s="320"/>
    </row>
    <row r="882" spans="3:32" x14ac:dyDescent="0.25">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c r="AA882" s="320"/>
      <c r="AB882" s="320"/>
      <c r="AC882" s="320"/>
      <c r="AD882" s="320"/>
      <c r="AE882" s="320"/>
      <c r="AF882" s="320"/>
    </row>
    <row r="883" spans="3:32" x14ac:dyDescent="0.25">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c r="AA883" s="320"/>
      <c r="AB883" s="320"/>
      <c r="AC883" s="320"/>
      <c r="AD883" s="320"/>
      <c r="AE883" s="320"/>
      <c r="AF883" s="320"/>
    </row>
    <row r="884" spans="3:32" x14ac:dyDescent="0.25">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c r="AA884" s="320"/>
      <c r="AB884" s="320"/>
      <c r="AC884" s="320"/>
      <c r="AD884" s="320"/>
      <c r="AE884" s="320"/>
      <c r="AF884" s="320"/>
    </row>
    <row r="885" spans="3:32" x14ac:dyDescent="0.25">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c r="AA885" s="320"/>
      <c r="AB885" s="320"/>
      <c r="AC885" s="320"/>
      <c r="AD885" s="320"/>
      <c r="AE885" s="320"/>
      <c r="AF885" s="320"/>
    </row>
    <row r="886" spans="3:32" x14ac:dyDescent="0.25">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c r="AA886" s="320"/>
      <c r="AB886" s="320"/>
      <c r="AC886" s="320"/>
      <c r="AD886" s="320"/>
      <c r="AE886" s="320"/>
      <c r="AF886" s="320"/>
    </row>
    <row r="887" spans="3:32" x14ac:dyDescent="0.25">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c r="AA887" s="320"/>
      <c r="AB887" s="320"/>
      <c r="AC887" s="320"/>
      <c r="AD887" s="320"/>
      <c r="AE887" s="320"/>
      <c r="AF887" s="320"/>
    </row>
    <row r="888" spans="3:32" x14ac:dyDescent="0.25">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c r="AA888" s="320"/>
      <c r="AB888" s="320"/>
      <c r="AC888" s="320"/>
      <c r="AD888" s="320"/>
      <c r="AE888" s="320"/>
      <c r="AF888" s="320"/>
    </row>
    <row r="889" spans="3:32" x14ac:dyDescent="0.25">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c r="AA889" s="320"/>
      <c r="AB889" s="320"/>
      <c r="AC889" s="320"/>
      <c r="AD889" s="320"/>
      <c r="AE889" s="320"/>
      <c r="AF889" s="320"/>
    </row>
    <row r="890" spans="3:32" x14ac:dyDescent="0.25">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c r="AA890" s="320"/>
      <c r="AB890" s="320"/>
      <c r="AC890" s="320"/>
      <c r="AD890" s="320"/>
      <c r="AE890" s="320"/>
      <c r="AF890" s="320"/>
    </row>
    <row r="891" spans="3:32" x14ac:dyDescent="0.25">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c r="AA891" s="320"/>
      <c r="AB891" s="320"/>
      <c r="AC891" s="320"/>
      <c r="AD891" s="320"/>
      <c r="AE891" s="320"/>
      <c r="AF891" s="320"/>
    </row>
    <row r="892" spans="3:32" x14ac:dyDescent="0.25">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c r="AA892" s="320"/>
      <c r="AB892" s="320"/>
      <c r="AC892" s="320"/>
      <c r="AD892" s="320"/>
      <c r="AE892" s="320"/>
      <c r="AF892" s="320"/>
    </row>
    <row r="893" spans="3:32" x14ac:dyDescent="0.25">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c r="AA893" s="320"/>
      <c r="AB893" s="320"/>
      <c r="AC893" s="320"/>
      <c r="AD893" s="320"/>
      <c r="AE893" s="320"/>
      <c r="AF893" s="320"/>
    </row>
    <row r="894" spans="3:32" x14ac:dyDescent="0.25">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c r="AA894" s="320"/>
      <c r="AB894" s="320"/>
      <c r="AC894" s="320"/>
      <c r="AD894" s="320"/>
      <c r="AE894" s="320"/>
      <c r="AF894" s="320"/>
    </row>
    <row r="895" spans="3:32" x14ac:dyDescent="0.25">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c r="AA895" s="320"/>
      <c r="AB895" s="320"/>
      <c r="AC895" s="320"/>
      <c r="AD895" s="320"/>
      <c r="AE895" s="320"/>
      <c r="AF895" s="320"/>
    </row>
    <row r="896" spans="3:32" x14ac:dyDescent="0.25">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c r="AA896" s="320"/>
      <c r="AB896" s="320"/>
      <c r="AC896" s="320"/>
      <c r="AD896" s="320"/>
      <c r="AE896" s="320"/>
      <c r="AF896" s="320"/>
    </row>
    <row r="897" spans="3:32" x14ac:dyDescent="0.25">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c r="AA897" s="320"/>
      <c r="AB897" s="320"/>
      <c r="AC897" s="320"/>
      <c r="AD897" s="320"/>
      <c r="AE897" s="320"/>
      <c r="AF897" s="320"/>
    </row>
    <row r="898" spans="3:32" x14ac:dyDescent="0.25">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c r="AA898" s="320"/>
      <c r="AB898" s="320"/>
      <c r="AC898" s="320"/>
      <c r="AD898" s="320"/>
      <c r="AE898" s="320"/>
      <c r="AF898" s="320"/>
    </row>
    <row r="899" spans="3:32" x14ac:dyDescent="0.25">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c r="AA899" s="320"/>
      <c r="AB899" s="320"/>
      <c r="AC899" s="320"/>
      <c r="AD899" s="320"/>
      <c r="AE899" s="320"/>
      <c r="AF899" s="320"/>
    </row>
    <row r="900" spans="3:32" x14ac:dyDescent="0.25">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c r="AA900" s="320"/>
      <c r="AB900" s="320"/>
      <c r="AC900" s="320"/>
      <c r="AD900" s="320"/>
      <c r="AE900" s="320"/>
      <c r="AF900" s="320"/>
    </row>
    <row r="901" spans="3:32" x14ac:dyDescent="0.25">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c r="AA901" s="320"/>
      <c r="AB901" s="320"/>
      <c r="AC901" s="320"/>
      <c r="AD901" s="320"/>
      <c r="AE901" s="320"/>
      <c r="AF901" s="320"/>
    </row>
    <row r="902" spans="3:32" x14ac:dyDescent="0.25">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c r="AA902" s="320"/>
      <c r="AB902" s="320"/>
      <c r="AC902" s="320"/>
      <c r="AD902" s="320"/>
      <c r="AE902" s="320"/>
      <c r="AF902" s="320"/>
    </row>
    <row r="903" spans="3:32" x14ac:dyDescent="0.25">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c r="AA903" s="320"/>
      <c r="AB903" s="320"/>
      <c r="AC903" s="320"/>
      <c r="AD903" s="320"/>
      <c r="AE903" s="320"/>
      <c r="AF903" s="320"/>
    </row>
    <row r="904" spans="3:32" x14ac:dyDescent="0.25">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c r="AA904" s="320"/>
      <c r="AB904" s="320"/>
      <c r="AC904" s="320"/>
      <c r="AD904" s="320"/>
      <c r="AE904" s="320"/>
      <c r="AF904" s="320"/>
    </row>
    <row r="905" spans="3:32" x14ac:dyDescent="0.25">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c r="AA905" s="320"/>
      <c r="AB905" s="320"/>
      <c r="AC905" s="320"/>
      <c r="AD905" s="320"/>
      <c r="AE905" s="320"/>
      <c r="AF905" s="320"/>
    </row>
    <row r="906" spans="3:32" x14ac:dyDescent="0.25">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c r="AA906" s="320"/>
      <c r="AB906" s="320"/>
      <c r="AC906" s="320"/>
      <c r="AD906" s="320"/>
      <c r="AE906" s="320"/>
      <c r="AF906" s="320"/>
    </row>
    <row r="907" spans="3:32" x14ac:dyDescent="0.25">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c r="AA907" s="320"/>
      <c r="AB907" s="320"/>
      <c r="AC907" s="320"/>
      <c r="AD907" s="320"/>
      <c r="AE907" s="320"/>
      <c r="AF907" s="320"/>
    </row>
    <row r="908" spans="3:32" x14ac:dyDescent="0.25">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c r="AA908" s="320"/>
      <c r="AB908" s="320"/>
      <c r="AC908" s="320"/>
      <c r="AD908" s="320"/>
      <c r="AE908" s="320"/>
      <c r="AF908" s="320"/>
    </row>
    <row r="909" spans="3:32" x14ac:dyDescent="0.25">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c r="AA909" s="320"/>
      <c r="AB909" s="320"/>
      <c r="AC909" s="320"/>
      <c r="AD909" s="320"/>
      <c r="AE909" s="320"/>
      <c r="AF909" s="320"/>
    </row>
    <row r="910" spans="3:32" x14ac:dyDescent="0.25">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c r="AA910" s="320"/>
      <c r="AB910" s="320"/>
      <c r="AC910" s="320"/>
      <c r="AD910" s="320"/>
      <c r="AE910" s="320"/>
      <c r="AF910" s="320"/>
    </row>
    <row r="911" spans="3:32" x14ac:dyDescent="0.25">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c r="AA911" s="320"/>
      <c r="AB911" s="320"/>
      <c r="AC911" s="320"/>
      <c r="AD911" s="320"/>
      <c r="AE911" s="320"/>
      <c r="AF911" s="320"/>
    </row>
    <row r="912" spans="3:32" x14ac:dyDescent="0.25">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c r="AA912" s="320"/>
      <c r="AB912" s="320"/>
      <c r="AC912" s="320"/>
      <c r="AD912" s="320"/>
      <c r="AE912" s="320"/>
      <c r="AF912" s="320"/>
    </row>
    <row r="913" spans="3:32" x14ac:dyDescent="0.25">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c r="AA913" s="320"/>
      <c r="AB913" s="320"/>
      <c r="AC913" s="320"/>
      <c r="AD913" s="320"/>
      <c r="AE913" s="320"/>
      <c r="AF913" s="320"/>
    </row>
    <row r="914" spans="3:32" x14ac:dyDescent="0.25">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c r="AA914" s="320"/>
      <c r="AB914" s="320"/>
      <c r="AC914" s="320"/>
      <c r="AD914" s="320"/>
      <c r="AE914" s="320"/>
      <c r="AF914" s="320"/>
    </row>
    <row r="915" spans="3:32" x14ac:dyDescent="0.25">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c r="AA915" s="320"/>
      <c r="AB915" s="320"/>
      <c r="AC915" s="320"/>
      <c r="AD915" s="320"/>
      <c r="AE915" s="320"/>
      <c r="AF915" s="320"/>
    </row>
    <row r="916" spans="3:32" x14ac:dyDescent="0.25">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c r="AA916" s="320"/>
      <c r="AB916" s="320"/>
      <c r="AC916" s="320"/>
      <c r="AD916" s="320"/>
      <c r="AE916" s="320"/>
      <c r="AF916" s="320"/>
    </row>
    <row r="917" spans="3:32" x14ac:dyDescent="0.25">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c r="AA917" s="320"/>
      <c r="AB917" s="320"/>
      <c r="AC917" s="320"/>
      <c r="AD917" s="320"/>
      <c r="AE917" s="320"/>
      <c r="AF917" s="320"/>
    </row>
    <row r="918" spans="3:32" x14ac:dyDescent="0.25">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c r="AA918" s="320"/>
      <c r="AB918" s="320"/>
      <c r="AC918" s="320"/>
      <c r="AD918" s="320"/>
      <c r="AE918" s="320"/>
      <c r="AF918" s="320"/>
    </row>
    <row r="919" spans="3:32" x14ac:dyDescent="0.25">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c r="AA919" s="320"/>
      <c r="AB919" s="320"/>
      <c r="AC919" s="320"/>
      <c r="AD919" s="320"/>
      <c r="AE919" s="320"/>
      <c r="AF919" s="320"/>
    </row>
    <row r="920" spans="3:32" x14ac:dyDescent="0.25">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c r="AA920" s="320"/>
      <c r="AB920" s="320"/>
      <c r="AC920" s="320"/>
      <c r="AD920" s="320"/>
      <c r="AE920" s="320"/>
      <c r="AF920" s="320"/>
    </row>
    <row r="921" spans="3:32" x14ac:dyDescent="0.25">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c r="AA921" s="320"/>
      <c r="AB921" s="320"/>
      <c r="AC921" s="320"/>
      <c r="AD921" s="320"/>
      <c r="AE921" s="320"/>
      <c r="AF921" s="320"/>
    </row>
    <row r="922" spans="3:32" x14ac:dyDescent="0.25">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c r="AA922" s="320"/>
      <c r="AB922" s="320"/>
      <c r="AC922" s="320"/>
      <c r="AD922" s="320"/>
      <c r="AE922" s="320"/>
      <c r="AF922" s="320"/>
    </row>
    <row r="923" spans="3:32" x14ac:dyDescent="0.25">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c r="AA923" s="320"/>
      <c r="AB923" s="320"/>
      <c r="AC923" s="320"/>
      <c r="AD923" s="320"/>
      <c r="AE923" s="320"/>
      <c r="AF923" s="320"/>
    </row>
    <row r="924" spans="3:32" x14ac:dyDescent="0.25">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c r="AA924" s="320"/>
      <c r="AB924" s="320"/>
      <c r="AC924" s="320"/>
      <c r="AD924" s="320"/>
      <c r="AE924" s="320"/>
      <c r="AF924" s="320"/>
    </row>
    <row r="925" spans="3:32" x14ac:dyDescent="0.25">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c r="AA925" s="320"/>
      <c r="AB925" s="320"/>
      <c r="AC925" s="320"/>
      <c r="AD925" s="320"/>
      <c r="AE925" s="320"/>
      <c r="AF925" s="320"/>
    </row>
    <row r="926" spans="3:32" x14ac:dyDescent="0.25">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c r="AA926" s="320"/>
      <c r="AB926" s="320"/>
      <c r="AC926" s="320"/>
      <c r="AD926" s="320"/>
      <c r="AE926" s="320"/>
      <c r="AF926" s="320"/>
    </row>
    <row r="927" spans="3:32" x14ac:dyDescent="0.25">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c r="AA927" s="320"/>
      <c r="AB927" s="320"/>
      <c r="AC927" s="320"/>
      <c r="AD927" s="320"/>
      <c r="AE927" s="320"/>
      <c r="AF927" s="320"/>
    </row>
    <row r="928" spans="3:32" x14ac:dyDescent="0.25">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c r="AA928" s="320"/>
      <c r="AB928" s="320"/>
      <c r="AC928" s="320"/>
      <c r="AD928" s="320"/>
      <c r="AE928" s="320"/>
      <c r="AF928" s="320"/>
    </row>
    <row r="929" spans="3:32" x14ac:dyDescent="0.25">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c r="AA929" s="320"/>
      <c r="AB929" s="320"/>
      <c r="AC929" s="320"/>
      <c r="AD929" s="320"/>
      <c r="AE929" s="320"/>
      <c r="AF929" s="320"/>
    </row>
    <row r="930" spans="3:32" x14ac:dyDescent="0.25">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c r="AA930" s="320"/>
      <c r="AB930" s="320"/>
      <c r="AC930" s="320"/>
      <c r="AD930" s="320"/>
      <c r="AE930" s="320"/>
      <c r="AF930" s="320"/>
    </row>
    <row r="931" spans="3:32" x14ac:dyDescent="0.25">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c r="AA931" s="320"/>
      <c r="AB931" s="320"/>
      <c r="AC931" s="320"/>
      <c r="AD931" s="320"/>
      <c r="AE931" s="320"/>
      <c r="AF931" s="320"/>
    </row>
    <row r="932" spans="3:32" x14ac:dyDescent="0.25">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c r="AA932" s="320"/>
      <c r="AB932" s="320"/>
      <c r="AC932" s="320"/>
      <c r="AD932" s="320"/>
      <c r="AE932" s="320"/>
      <c r="AF932" s="320"/>
    </row>
    <row r="933" spans="3:32" x14ac:dyDescent="0.25">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c r="AA933" s="320"/>
      <c r="AB933" s="320"/>
      <c r="AC933" s="320"/>
      <c r="AD933" s="320"/>
      <c r="AE933" s="320"/>
      <c r="AF933" s="320"/>
    </row>
    <row r="934" spans="3:32" x14ac:dyDescent="0.25">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c r="AA934" s="320"/>
      <c r="AB934" s="320"/>
      <c r="AC934" s="320"/>
      <c r="AD934" s="320"/>
      <c r="AE934" s="320"/>
      <c r="AF934" s="320"/>
    </row>
    <row r="935" spans="3:32" x14ac:dyDescent="0.25">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c r="AA935" s="320"/>
      <c r="AB935" s="320"/>
      <c r="AC935" s="320"/>
      <c r="AD935" s="320"/>
      <c r="AE935" s="320"/>
      <c r="AF935" s="320"/>
    </row>
    <row r="936" spans="3:32" x14ac:dyDescent="0.25">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c r="AA936" s="320"/>
      <c r="AB936" s="320"/>
      <c r="AC936" s="320"/>
      <c r="AD936" s="320"/>
      <c r="AE936" s="320"/>
      <c r="AF936" s="320"/>
    </row>
    <row r="937" spans="3:32" x14ac:dyDescent="0.25">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c r="AA937" s="320"/>
      <c r="AB937" s="320"/>
      <c r="AC937" s="320"/>
      <c r="AD937" s="320"/>
      <c r="AE937" s="320"/>
      <c r="AF937" s="320"/>
    </row>
    <row r="938" spans="3:32" x14ac:dyDescent="0.25">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c r="AA938" s="320"/>
      <c r="AB938" s="320"/>
      <c r="AC938" s="320"/>
      <c r="AD938" s="320"/>
      <c r="AE938" s="320"/>
      <c r="AF938" s="320"/>
    </row>
    <row r="939" spans="3:32" x14ac:dyDescent="0.25">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c r="AA939" s="320"/>
      <c r="AB939" s="320"/>
      <c r="AC939" s="320"/>
      <c r="AD939" s="320"/>
      <c r="AE939" s="320"/>
      <c r="AF939" s="320"/>
    </row>
    <row r="940" spans="3:32" x14ac:dyDescent="0.25">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c r="AA940" s="320"/>
      <c r="AB940" s="320"/>
      <c r="AC940" s="320"/>
      <c r="AD940" s="320"/>
      <c r="AE940" s="320"/>
      <c r="AF940" s="320"/>
    </row>
    <row r="941" spans="3:32" x14ac:dyDescent="0.25">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c r="AA941" s="320"/>
      <c r="AB941" s="320"/>
      <c r="AC941" s="320"/>
      <c r="AD941" s="320"/>
      <c r="AE941" s="320"/>
      <c r="AF941" s="320"/>
    </row>
    <row r="942" spans="3:32" x14ac:dyDescent="0.25">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c r="AA942" s="320"/>
      <c r="AB942" s="320"/>
      <c r="AC942" s="320"/>
      <c r="AD942" s="320"/>
      <c r="AE942" s="320"/>
      <c r="AF942" s="320"/>
    </row>
    <row r="943" spans="3:32" x14ac:dyDescent="0.25">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c r="AA943" s="320"/>
      <c r="AB943" s="320"/>
      <c r="AC943" s="320"/>
      <c r="AD943" s="320"/>
      <c r="AE943" s="320"/>
      <c r="AF943" s="320"/>
    </row>
    <row r="944" spans="3:32" x14ac:dyDescent="0.25">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c r="AA944" s="320"/>
      <c r="AB944" s="320"/>
      <c r="AC944" s="320"/>
      <c r="AD944" s="320"/>
      <c r="AE944" s="320"/>
      <c r="AF944" s="320"/>
    </row>
    <row r="945" spans="3:32" x14ac:dyDescent="0.25">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c r="AA945" s="320"/>
      <c r="AB945" s="320"/>
      <c r="AC945" s="320"/>
      <c r="AD945" s="320"/>
      <c r="AE945" s="320"/>
      <c r="AF945" s="320"/>
    </row>
    <row r="946" spans="3:32" x14ac:dyDescent="0.25">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c r="AA946" s="320"/>
      <c r="AB946" s="320"/>
      <c r="AC946" s="320"/>
      <c r="AD946" s="320"/>
      <c r="AE946" s="320"/>
      <c r="AF946" s="320"/>
    </row>
    <row r="947" spans="3:32" x14ac:dyDescent="0.25">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c r="AA947" s="320"/>
      <c r="AB947" s="320"/>
      <c r="AC947" s="320"/>
      <c r="AD947" s="320"/>
      <c r="AE947" s="320"/>
      <c r="AF947" s="320"/>
    </row>
    <row r="948" spans="3:32" x14ac:dyDescent="0.25">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c r="AA948" s="320"/>
      <c r="AB948" s="320"/>
      <c r="AC948" s="320"/>
      <c r="AD948" s="320"/>
      <c r="AE948" s="320"/>
      <c r="AF948" s="320"/>
    </row>
    <row r="949" spans="3:32" x14ac:dyDescent="0.25">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c r="AA949" s="320"/>
      <c r="AB949" s="320"/>
      <c r="AC949" s="320"/>
      <c r="AD949" s="320"/>
      <c r="AE949" s="320"/>
      <c r="AF949" s="320"/>
    </row>
    <row r="950" spans="3:32" x14ac:dyDescent="0.25">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c r="AA950" s="320"/>
      <c r="AB950" s="320"/>
      <c r="AC950" s="320"/>
      <c r="AD950" s="320"/>
      <c r="AE950" s="320"/>
      <c r="AF950" s="320"/>
    </row>
    <row r="951" spans="3:32" x14ac:dyDescent="0.25">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c r="AA951" s="320"/>
      <c r="AB951" s="320"/>
      <c r="AC951" s="320"/>
      <c r="AD951" s="320"/>
      <c r="AE951" s="320"/>
      <c r="AF951" s="320"/>
    </row>
    <row r="952" spans="3:32" x14ac:dyDescent="0.25">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c r="AA952" s="320"/>
      <c r="AB952" s="320"/>
      <c r="AC952" s="320"/>
      <c r="AD952" s="320"/>
      <c r="AE952" s="320"/>
      <c r="AF952" s="320"/>
    </row>
    <row r="953" spans="3:32" x14ac:dyDescent="0.25">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c r="AA953" s="320"/>
      <c r="AB953" s="320"/>
      <c r="AC953" s="320"/>
      <c r="AD953" s="320"/>
      <c r="AE953" s="320"/>
      <c r="AF953" s="320"/>
    </row>
    <row r="954" spans="3:32" x14ac:dyDescent="0.25">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c r="AA954" s="320"/>
      <c r="AB954" s="320"/>
      <c r="AC954" s="320"/>
      <c r="AD954" s="320"/>
      <c r="AE954" s="320"/>
      <c r="AF954" s="320"/>
    </row>
    <row r="955" spans="3:32" x14ac:dyDescent="0.25">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c r="AA955" s="320"/>
      <c r="AB955" s="320"/>
      <c r="AC955" s="320"/>
      <c r="AD955" s="320"/>
      <c r="AE955" s="320"/>
      <c r="AF955" s="320"/>
    </row>
    <row r="956" spans="3:32" x14ac:dyDescent="0.25">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c r="AA956" s="320"/>
      <c r="AB956" s="320"/>
      <c r="AC956" s="320"/>
      <c r="AD956" s="320"/>
      <c r="AE956" s="320"/>
      <c r="AF956" s="320"/>
    </row>
    <row r="957" spans="3:32" x14ac:dyDescent="0.25">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c r="AA957" s="320"/>
      <c r="AB957" s="320"/>
      <c r="AC957" s="320"/>
      <c r="AD957" s="320"/>
      <c r="AE957" s="320"/>
      <c r="AF957" s="320"/>
    </row>
    <row r="958" spans="3:32" x14ac:dyDescent="0.25">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c r="AA958" s="320"/>
      <c r="AB958" s="320"/>
      <c r="AC958" s="320"/>
      <c r="AD958" s="320"/>
      <c r="AE958" s="320"/>
      <c r="AF958" s="320"/>
    </row>
    <row r="959" spans="3:32" x14ac:dyDescent="0.25">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c r="AA959" s="320"/>
      <c r="AB959" s="320"/>
      <c r="AC959" s="320"/>
      <c r="AD959" s="320"/>
      <c r="AE959" s="320"/>
      <c r="AF959" s="320"/>
    </row>
    <row r="960" spans="3:32" x14ac:dyDescent="0.25">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c r="AA960" s="320"/>
      <c r="AB960" s="320"/>
      <c r="AC960" s="320"/>
      <c r="AD960" s="320"/>
      <c r="AE960" s="320"/>
      <c r="AF960" s="320"/>
    </row>
    <row r="961" spans="3:32" x14ac:dyDescent="0.25">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c r="AA961" s="320"/>
      <c r="AB961" s="320"/>
      <c r="AC961" s="320"/>
      <c r="AD961" s="320"/>
      <c r="AE961" s="320"/>
      <c r="AF961" s="320"/>
    </row>
    <row r="962" spans="3:32" x14ac:dyDescent="0.25">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c r="AA962" s="320"/>
      <c r="AB962" s="320"/>
      <c r="AC962" s="320"/>
      <c r="AD962" s="320"/>
      <c r="AE962" s="320"/>
      <c r="AF962" s="320"/>
    </row>
    <row r="963" spans="3:32" x14ac:dyDescent="0.25">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c r="AA963" s="320"/>
      <c r="AB963" s="320"/>
      <c r="AC963" s="320"/>
      <c r="AD963" s="320"/>
      <c r="AE963" s="320"/>
      <c r="AF963" s="320"/>
    </row>
    <row r="964" spans="3:32" x14ac:dyDescent="0.25">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c r="AA964" s="320"/>
      <c r="AB964" s="320"/>
      <c r="AC964" s="320"/>
      <c r="AD964" s="320"/>
      <c r="AE964" s="320"/>
      <c r="AF964" s="320"/>
    </row>
    <row r="965" spans="3:32" x14ac:dyDescent="0.25">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c r="AA965" s="320"/>
      <c r="AB965" s="320"/>
      <c r="AC965" s="320"/>
      <c r="AD965" s="320"/>
      <c r="AE965" s="320"/>
      <c r="AF965" s="320"/>
    </row>
    <row r="966" spans="3:32" x14ac:dyDescent="0.25">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c r="AA966" s="320"/>
      <c r="AB966" s="320"/>
      <c r="AC966" s="320"/>
      <c r="AD966" s="320"/>
      <c r="AE966" s="320"/>
      <c r="AF966" s="320"/>
    </row>
    <row r="967" spans="3:32" x14ac:dyDescent="0.25">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c r="AA967" s="320"/>
      <c r="AB967" s="320"/>
      <c r="AC967" s="320"/>
      <c r="AD967" s="320"/>
      <c r="AE967" s="320"/>
      <c r="AF967" s="320"/>
    </row>
    <row r="968" spans="3:32" x14ac:dyDescent="0.25">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c r="AA968" s="320"/>
      <c r="AB968" s="320"/>
      <c r="AC968" s="320"/>
      <c r="AD968" s="320"/>
      <c r="AE968" s="320"/>
      <c r="AF968" s="320"/>
    </row>
    <row r="969" spans="3:32" x14ac:dyDescent="0.25">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c r="AA969" s="320"/>
      <c r="AB969" s="320"/>
      <c r="AC969" s="320"/>
      <c r="AD969" s="320"/>
      <c r="AE969" s="320"/>
      <c r="AF969" s="320"/>
    </row>
    <row r="970" spans="3:32" x14ac:dyDescent="0.25">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c r="AA970" s="320"/>
      <c r="AB970" s="320"/>
      <c r="AC970" s="320"/>
      <c r="AD970" s="320"/>
      <c r="AE970" s="320"/>
      <c r="AF970" s="320"/>
    </row>
    <row r="971" spans="3:32" x14ac:dyDescent="0.25">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c r="AA971" s="320"/>
      <c r="AB971" s="320"/>
      <c r="AC971" s="320"/>
      <c r="AD971" s="320"/>
      <c r="AE971" s="320"/>
      <c r="AF971" s="320"/>
    </row>
    <row r="972" spans="3:32" x14ac:dyDescent="0.25">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c r="AA972" s="320"/>
      <c r="AB972" s="320"/>
      <c r="AC972" s="320"/>
      <c r="AD972" s="320"/>
      <c r="AE972" s="320"/>
      <c r="AF972" s="320"/>
    </row>
    <row r="973" spans="3:32" x14ac:dyDescent="0.25">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c r="AA973" s="320"/>
      <c r="AB973" s="320"/>
      <c r="AC973" s="320"/>
      <c r="AD973" s="320"/>
      <c r="AE973" s="320"/>
      <c r="AF973" s="320"/>
    </row>
    <row r="974" spans="3:32" x14ac:dyDescent="0.25">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c r="AA974" s="320"/>
      <c r="AB974" s="320"/>
      <c r="AC974" s="320"/>
      <c r="AD974" s="320"/>
      <c r="AE974" s="320"/>
      <c r="AF974" s="320"/>
    </row>
    <row r="975" spans="3:32" x14ac:dyDescent="0.25">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c r="AA975" s="320"/>
      <c r="AB975" s="320"/>
      <c r="AC975" s="320"/>
      <c r="AD975" s="320"/>
      <c r="AE975" s="320"/>
      <c r="AF975" s="320"/>
    </row>
    <row r="976" spans="3:32" x14ac:dyDescent="0.25">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c r="AA976" s="320"/>
      <c r="AB976" s="320"/>
      <c r="AC976" s="320"/>
      <c r="AD976" s="320"/>
      <c r="AE976" s="320"/>
      <c r="AF976" s="320"/>
    </row>
    <row r="977" spans="3:32" x14ac:dyDescent="0.25">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c r="AA977" s="320"/>
      <c r="AB977" s="320"/>
      <c r="AC977" s="320"/>
      <c r="AD977" s="320"/>
      <c r="AE977" s="320"/>
      <c r="AF977" s="320"/>
    </row>
    <row r="978" spans="3:32" x14ac:dyDescent="0.25">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c r="AA978" s="320"/>
      <c r="AB978" s="320"/>
      <c r="AC978" s="320"/>
      <c r="AD978" s="320"/>
      <c r="AE978" s="320"/>
      <c r="AF978" s="320"/>
    </row>
    <row r="979" spans="3:32" x14ac:dyDescent="0.25">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c r="AA979" s="320"/>
      <c r="AB979" s="320"/>
      <c r="AC979" s="320"/>
      <c r="AD979" s="320"/>
      <c r="AE979" s="320"/>
      <c r="AF979" s="320"/>
    </row>
    <row r="980" spans="3:32" x14ac:dyDescent="0.25">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c r="AA980" s="320"/>
      <c r="AB980" s="320"/>
      <c r="AC980" s="320"/>
      <c r="AD980" s="320"/>
      <c r="AE980" s="320"/>
      <c r="AF980" s="320"/>
    </row>
    <row r="981" spans="3:32" x14ac:dyDescent="0.25">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c r="AA981" s="320"/>
      <c r="AB981" s="320"/>
      <c r="AC981" s="320"/>
      <c r="AD981" s="320"/>
      <c r="AE981" s="320"/>
      <c r="AF981" s="320"/>
    </row>
    <row r="982" spans="3:32" x14ac:dyDescent="0.25">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c r="AA982" s="320"/>
      <c r="AB982" s="320"/>
      <c r="AC982" s="320"/>
      <c r="AD982" s="320"/>
      <c r="AE982" s="320"/>
      <c r="AF982" s="320"/>
    </row>
    <row r="983" spans="3:32" x14ac:dyDescent="0.25">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c r="AA983" s="320"/>
      <c r="AB983" s="320"/>
      <c r="AC983" s="320"/>
      <c r="AD983" s="320"/>
      <c r="AE983" s="320"/>
      <c r="AF983" s="320"/>
    </row>
    <row r="984" spans="3:32" x14ac:dyDescent="0.25">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c r="AA984" s="320"/>
      <c r="AB984" s="320"/>
      <c r="AC984" s="320"/>
      <c r="AD984" s="320"/>
      <c r="AE984" s="320"/>
      <c r="AF984" s="320"/>
    </row>
    <row r="985" spans="3:32" x14ac:dyDescent="0.25">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c r="AA985" s="320"/>
      <c r="AB985" s="320"/>
      <c r="AC985" s="320"/>
      <c r="AD985" s="320"/>
      <c r="AE985" s="320"/>
      <c r="AF985" s="320"/>
    </row>
    <row r="986" spans="3:32" x14ac:dyDescent="0.25">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c r="AA986" s="320"/>
      <c r="AB986" s="320"/>
      <c r="AC986" s="320"/>
      <c r="AD986" s="320"/>
      <c r="AE986" s="320"/>
      <c r="AF986" s="320"/>
    </row>
    <row r="987" spans="3:32" x14ac:dyDescent="0.25">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c r="AA987" s="320"/>
      <c r="AB987" s="320"/>
      <c r="AC987" s="320"/>
      <c r="AD987" s="320"/>
      <c r="AE987" s="320"/>
      <c r="AF987" s="320"/>
    </row>
    <row r="988" spans="3:32" x14ac:dyDescent="0.25">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c r="AA988" s="320"/>
      <c r="AB988" s="320"/>
      <c r="AC988" s="320"/>
      <c r="AD988" s="320"/>
      <c r="AE988" s="320"/>
      <c r="AF988" s="320"/>
    </row>
    <row r="989" spans="3:32" x14ac:dyDescent="0.25">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c r="AA989" s="320"/>
      <c r="AB989" s="320"/>
      <c r="AC989" s="320"/>
      <c r="AD989" s="320"/>
      <c r="AE989" s="320"/>
      <c r="AF989" s="320"/>
    </row>
    <row r="990" spans="3:32" x14ac:dyDescent="0.25">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c r="AA990" s="320"/>
      <c r="AB990" s="320"/>
      <c r="AC990" s="320"/>
      <c r="AD990" s="320"/>
      <c r="AE990" s="320"/>
      <c r="AF990" s="320"/>
    </row>
    <row r="991" spans="3:32" x14ac:dyDescent="0.25">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c r="AA991" s="320"/>
      <c r="AB991" s="320"/>
      <c r="AC991" s="320"/>
      <c r="AD991" s="320"/>
      <c r="AE991" s="320"/>
      <c r="AF991" s="320"/>
    </row>
    <row r="992" spans="3:32" x14ac:dyDescent="0.25">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c r="AA992" s="320"/>
      <c r="AB992" s="320"/>
      <c r="AC992" s="320"/>
      <c r="AD992" s="320"/>
      <c r="AE992" s="320"/>
      <c r="AF992" s="320"/>
    </row>
    <row r="993" spans="3:32" x14ac:dyDescent="0.25">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c r="AA993" s="320"/>
      <c r="AB993" s="320"/>
      <c r="AC993" s="320"/>
      <c r="AD993" s="320"/>
      <c r="AE993" s="320"/>
      <c r="AF993" s="320"/>
    </row>
    <row r="994" spans="3:32" x14ac:dyDescent="0.25">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c r="AA994" s="320"/>
      <c r="AB994" s="320"/>
      <c r="AC994" s="320"/>
      <c r="AD994" s="320"/>
      <c r="AE994" s="320"/>
      <c r="AF994" s="320"/>
    </row>
    <row r="995" spans="3:32" x14ac:dyDescent="0.25">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c r="AA995" s="320"/>
      <c r="AB995" s="320"/>
      <c r="AC995" s="320"/>
      <c r="AD995" s="320"/>
      <c r="AE995" s="320"/>
      <c r="AF995" s="320"/>
    </row>
    <row r="996" spans="3:32" x14ac:dyDescent="0.25">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c r="AA996" s="320"/>
      <c r="AB996" s="320"/>
      <c r="AC996" s="320"/>
      <c r="AD996" s="320"/>
      <c r="AE996" s="320"/>
      <c r="AF996" s="320"/>
    </row>
    <row r="997" spans="3:32" x14ac:dyDescent="0.25">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c r="AA997" s="320"/>
      <c r="AB997" s="320"/>
      <c r="AC997" s="320"/>
      <c r="AD997" s="320"/>
      <c r="AE997" s="320"/>
      <c r="AF997" s="320"/>
    </row>
    <row r="998" spans="3:32" x14ac:dyDescent="0.25">
      <c r="C998" s="320"/>
      <c r="D998" s="320"/>
      <c r="E998" s="320"/>
      <c r="F998" s="320"/>
      <c r="G998" s="320"/>
      <c r="H998" s="320"/>
      <c r="I998" s="320"/>
      <c r="J998" s="320"/>
      <c r="K998" s="320"/>
      <c r="L998" s="320"/>
      <c r="M998" s="320"/>
      <c r="N998" s="320"/>
      <c r="O998" s="320"/>
      <c r="P998" s="320"/>
      <c r="Q998" s="320"/>
      <c r="R998" s="320"/>
      <c r="S998" s="320"/>
      <c r="T998" s="320"/>
      <c r="U998" s="320"/>
      <c r="V998" s="320"/>
      <c r="W998" s="320"/>
      <c r="X998" s="320"/>
      <c r="Y998" s="320"/>
      <c r="Z998" s="320"/>
      <c r="AA998" s="320"/>
      <c r="AB998" s="320"/>
      <c r="AC998" s="320"/>
      <c r="AD998" s="320"/>
      <c r="AE998" s="320"/>
      <c r="AF998" s="320"/>
    </row>
    <row r="999" spans="3:32" x14ac:dyDescent="0.25">
      <c r="C999" s="320"/>
      <c r="D999" s="320"/>
      <c r="E999" s="320"/>
      <c r="F999" s="320"/>
      <c r="G999" s="320"/>
      <c r="H999" s="320"/>
      <c r="I999" s="320"/>
      <c r="J999" s="320"/>
      <c r="K999" s="320"/>
      <c r="L999" s="320"/>
      <c r="M999" s="320"/>
      <c r="N999" s="320"/>
      <c r="O999" s="320"/>
      <c r="P999" s="320"/>
      <c r="Q999" s="320"/>
      <c r="R999" s="320"/>
      <c r="S999" s="320"/>
      <c r="T999" s="320"/>
      <c r="U999" s="320"/>
      <c r="V999" s="320"/>
      <c r="W999" s="320"/>
      <c r="X999" s="320"/>
      <c r="Y999" s="320"/>
      <c r="Z999" s="320"/>
      <c r="AA999" s="320"/>
      <c r="AB999" s="320"/>
      <c r="AC999" s="320"/>
      <c r="AD999" s="320"/>
      <c r="AE999" s="320"/>
      <c r="AF999" s="320"/>
    </row>
    <row r="1000" spans="3:32" x14ac:dyDescent="0.25">
      <c r="C1000" s="320"/>
      <c r="D1000" s="320"/>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c r="AA1000" s="320"/>
      <c r="AB1000" s="320"/>
      <c r="AC1000" s="320"/>
      <c r="AD1000" s="320"/>
      <c r="AE1000" s="320"/>
      <c r="AF1000" s="320"/>
    </row>
  </sheetData>
  <sheetProtection password="98EC" sheet="1" objects="1" scenarios="1"/>
  <mergeCells count="2">
    <mergeCell ref="CL18:CP18"/>
    <mergeCell ref="CL22:CP22"/>
  </mergeCells>
  <hyperlinks>
    <hyperlink ref="H2" r:id="rId1"/>
    <hyperlink ref="K8" r:id="rId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5"/>
  <sheetViews>
    <sheetView zoomScale="110" zoomScaleNormal="110" workbookViewId="0">
      <selection activeCell="L34" sqref="L34"/>
    </sheetView>
  </sheetViews>
  <sheetFormatPr defaultRowHeight="15" x14ac:dyDescent="0.25"/>
  <cols>
    <col min="1" max="1" width="7.85546875" style="150" customWidth="1"/>
    <col min="2" max="2" width="12.85546875" style="150" customWidth="1"/>
    <col min="3" max="3" width="11.7109375" style="150" customWidth="1"/>
    <col min="4" max="4" width="9.5703125" style="150" customWidth="1"/>
    <col min="5" max="5" width="11.7109375" style="150" customWidth="1"/>
    <col min="6" max="6" width="14.28515625" style="150" hidden="1" customWidth="1"/>
    <col min="7" max="7" width="14.5703125" style="150" hidden="1" customWidth="1"/>
    <col min="8" max="8" width="14.5703125" style="150" customWidth="1"/>
    <col min="9" max="9" width="15.140625" style="150" customWidth="1"/>
    <col min="10" max="10" width="11.140625" style="150" hidden="1" customWidth="1"/>
    <col min="11" max="11" width="8" style="150" customWidth="1"/>
    <col min="12" max="12" width="14.140625" style="150" customWidth="1"/>
    <col min="13" max="14" width="10.7109375" style="150" customWidth="1"/>
    <col min="15" max="15" width="12.140625" style="150" customWidth="1"/>
    <col min="16" max="16" width="8.7109375" style="150" customWidth="1"/>
    <col min="17" max="17" width="11.7109375" style="150" customWidth="1"/>
    <col min="18" max="18" width="13.7109375" style="150" hidden="1" customWidth="1"/>
    <col min="19" max="19" width="11.7109375" style="150" hidden="1" customWidth="1"/>
    <col min="20" max="27" width="0" style="150" hidden="1" customWidth="1"/>
    <col min="28" max="16384" width="9.140625" style="150"/>
  </cols>
  <sheetData>
    <row r="1" spans="1:27" ht="15.75" x14ac:dyDescent="0.25">
      <c r="B1" s="164" t="s">
        <v>56</v>
      </c>
      <c r="C1" s="40"/>
      <c r="D1" s="40"/>
      <c r="E1" s="40"/>
      <c r="F1" s="41"/>
      <c r="G1" s="41"/>
      <c r="H1" s="321" t="s">
        <v>137</v>
      </c>
      <c r="I1" s="322"/>
      <c r="J1" s="322"/>
      <c r="K1" s="322"/>
      <c r="L1" s="322"/>
      <c r="M1" s="323"/>
      <c r="N1" s="161"/>
      <c r="O1" s="198"/>
      <c r="P1" s="198"/>
    </row>
    <row r="2" spans="1:27" x14ac:dyDescent="0.25">
      <c r="C2" s="160" t="s">
        <v>55</v>
      </c>
      <c r="D2" s="186" t="s">
        <v>66</v>
      </c>
      <c r="E2" s="187"/>
      <c r="H2" s="218" t="s">
        <v>148</v>
      </c>
      <c r="I2" s="161"/>
      <c r="J2" s="161"/>
      <c r="K2" s="161"/>
      <c r="L2" s="161"/>
    </row>
    <row r="3" spans="1:27" x14ac:dyDescent="0.25">
      <c r="B3" s="50" t="s">
        <v>64</v>
      </c>
      <c r="C3" s="184"/>
      <c r="D3" s="50"/>
      <c r="E3" s="184"/>
      <c r="H3" s="336" t="s">
        <v>142</v>
      </c>
      <c r="I3" s="337"/>
      <c r="J3" s="338"/>
      <c r="K3" s="338"/>
      <c r="L3" s="339"/>
      <c r="S3" s="162"/>
    </row>
    <row r="4" spans="1:27" x14ac:dyDescent="0.25">
      <c r="B4" s="347" t="s">
        <v>65</v>
      </c>
      <c r="C4" s="333"/>
      <c r="D4" s="347"/>
      <c r="E4" s="333"/>
      <c r="I4" s="188" t="s">
        <v>68</v>
      </c>
      <c r="J4" s="189"/>
      <c r="K4" s="229"/>
    </row>
    <row r="5" spans="1:27" x14ac:dyDescent="0.25">
      <c r="B5" s="341" t="s">
        <v>54</v>
      </c>
      <c r="C5" s="342"/>
      <c r="D5" s="342"/>
      <c r="E5" s="343"/>
      <c r="F5" s="349"/>
      <c r="G5" s="349"/>
      <c r="H5" s="350"/>
      <c r="I5" s="230" t="s">
        <v>63</v>
      </c>
      <c r="J5" s="193"/>
      <c r="K5" s="194"/>
    </row>
    <row r="6" spans="1:27" x14ac:dyDescent="0.25">
      <c r="B6" s="351" t="s">
        <v>47</v>
      </c>
      <c r="C6" s="344"/>
      <c r="D6" s="345"/>
      <c r="E6" s="346"/>
      <c r="F6" s="352"/>
      <c r="G6" s="352"/>
      <c r="H6" s="353"/>
    </row>
    <row r="7" spans="1:27" x14ac:dyDescent="0.25">
      <c r="B7" s="212" t="s">
        <v>69</v>
      </c>
      <c r="C7" s="354"/>
      <c r="D7" s="354"/>
      <c r="E7" s="213"/>
      <c r="H7" s="348" t="s">
        <v>75</v>
      </c>
      <c r="L7" s="204"/>
      <c r="M7" s="201"/>
    </row>
    <row r="8" spans="1:27" x14ac:dyDescent="0.25">
      <c r="B8" s="214" t="s">
        <v>70</v>
      </c>
      <c r="C8" s="355"/>
      <c r="D8" s="355"/>
      <c r="E8" s="215"/>
      <c r="O8" s="200"/>
      <c r="P8" s="200"/>
    </row>
    <row r="9" spans="1:27" ht="15.75" x14ac:dyDescent="0.25">
      <c r="C9" s="200" t="s">
        <v>141</v>
      </c>
      <c r="E9" s="202"/>
      <c r="O9" s="200"/>
      <c r="P9" s="200"/>
    </row>
    <row r="10" spans="1:27" x14ac:dyDescent="0.25">
      <c r="A10" s="325" t="s">
        <v>138</v>
      </c>
      <c r="B10" s="340" t="s">
        <v>9</v>
      </c>
      <c r="C10" s="209" t="s">
        <v>10</v>
      </c>
      <c r="D10" s="209" t="s">
        <v>41</v>
      </c>
      <c r="E10" s="210" t="s">
        <v>11</v>
      </c>
      <c r="H10" s="24" t="s">
        <v>76</v>
      </c>
      <c r="P10" s="200"/>
    </row>
    <row r="11" spans="1:27" ht="18" customHeight="1" x14ac:dyDescent="0.25">
      <c r="A11" s="326">
        <v>1</v>
      </c>
      <c r="B11" s="151">
        <v>41992</v>
      </c>
      <c r="C11" s="152">
        <v>700000</v>
      </c>
      <c r="D11" s="152">
        <v>8.5</v>
      </c>
      <c r="E11" s="151">
        <v>43818</v>
      </c>
      <c r="H11" s="50" t="s">
        <v>149</v>
      </c>
      <c r="I11" s="184"/>
      <c r="K11" s="330" t="s">
        <v>139</v>
      </c>
      <c r="L11" s="216"/>
      <c r="M11" s="216"/>
      <c r="N11" s="216"/>
      <c r="O11" s="217"/>
      <c r="R11" s="150">
        <v>1</v>
      </c>
      <c r="S11" s="158">
        <f>B11</f>
        <v>41992</v>
      </c>
      <c r="T11" s="150">
        <f>C11</f>
        <v>700000</v>
      </c>
      <c r="U11" s="150">
        <f>D11</f>
        <v>8.5</v>
      </c>
      <c r="V11" s="158">
        <f>E11</f>
        <v>43818</v>
      </c>
      <c r="W11" s="150">
        <f>K13</f>
        <v>1</v>
      </c>
      <c r="X11" s="158">
        <f>IF(R11=W11,S11,"")</f>
        <v>41992</v>
      </c>
      <c r="Y11" s="150">
        <f>IF(R11=W11,T11,"")</f>
        <v>700000</v>
      </c>
      <c r="Z11" s="150">
        <f>IF(R11=W11,U11,"")</f>
        <v>8.5</v>
      </c>
      <c r="AA11" s="158">
        <f>IF(R11=W11,V11,"")</f>
        <v>43818</v>
      </c>
    </row>
    <row r="12" spans="1:27" ht="18" customHeight="1" x14ac:dyDescent="0.25">
      <c r="A12" s="327">
        <v>2</v>
      </c>
      <c r="B12" s="151">
        <v>40658</v>
      </c>
      <c r="C12" s="152">
        <v>26000</v>
      </c>
      <c r="D12" s="152">
        <v>9</v>
      </c>
      <c r="E12" s="151">
        <v>42119</v>
      </c>
      <c r="H12" s="332" t="s">
        <v>143</v>
      </c>
      <c r="I12" s="333"/>
      <c r="K12" s="330" t="s">
        <v>140</v>
      </c>
      <c r="L12" s="331" t="s">
        <v>9</v>
      </c>
      <c r="M12" s="331" t="s">
        <v>10</v>
      </c>
      <c r="N12" s="331" t="s">
        <v>41</v>
      </c>
      <c r="O12" s="159" t="s">
        <v>11</v>
      </c>
      <c r="R12" s="200">
        <v>2</v>
      </c>
      <c r="S12" s="158">
        <f t="shared" ref="S12:S44" si="0">B12</f>
        <v>40658</v>
      </c>
      <c r="T12" s="150">
        <f t="shared" ref="T12:T44" si="1">C12</f>
        <v>26000</v>
      </c>
      <c r="U12" s="150">
        <f t="shared" ref="U12:U44" si="2">D12</f>
        <v>9</v>
      </c>
      <c r="V12" s="158">
        <f t="shared" ref="V12:V44" si="3">E12</f>
        <v>42119</v>
      </c>
      <c r="W12" s="150">
        <f>W11</f>
        <v>1</v>
      </c>
      <c r="X12" s="158" t="str">
        <f t="shared" ref="X12:X44" si="4">IF(R12=W12,S12,"")</f>
        <v/>
      </c>
      <c r="Y12" s="150" t="str">
        <f t="shared" ref="Y12:Y44" si="5">IF(R12=W12,T12,"")</f>
        <v/>
      </c>
      <c r="Z12" s="150" t="str">
        <f t="shared" ref="Z12:Z44" si="6">IF(R12=W12,U12,"")</f>
        <v/>
      </c>
      <c r="AA12" s="158" t="str">
        <f t="shared" ref="AA12:AA44" si="7">IF(R12=W12,V12,"")</f>
        <v/>
      </c>
    </row>
    <row r="13" spans="1:27" ht="18" customHeight="1" x14ac:dyDescent="0.25">
      <c r="A13" s="326">
        <v>3</v>
      </c>
      <c r="B13" s="151"/>
      <c r="C13" s="152"/>
      <c r="D13" s="152"/>
      <c r="E13" s="151"/>
      <c r="H13" s="334" t="s">
        <v>144</v>
      </c>
      <c r="I13" s="185"/>
      <c r="K13" s="335">
        <v>1</v>
      </c>
      <c r="L13" s="328">
        <f>X45</f>
        <v>41992</v>
      </c>
      <c r="M13" s="329">
        <f>Y45</f>
        <v>700000</v>
      </c>
      <c r="N13" s="329">
        <f>Z45</f>
        <v>8.5</v>
      </c>
      <c r="O13" s="328">
        <f>AA45</f>
        <v>43818</v>
      </c>
      <c r="R13" s="150">
        <v>3</v>
      </c>
      <c r="S13" s="158">
        <f t="shared" si="0"/>
        <v>0</v>
      </c>
      <c r="T13" s="150">
        <f t="shared" si="1"/>
        <v>0</v>
      </c>
      <c r="U13" s="150">
        <f t="shared" si="2"/>
        <v>0</v>
      </c>
      <c r="V13" s="158">
        <f t="shared" si="3"/>
        <v>0</v>
      </c>
      <c r="W13" s="150">
        <f t="shared" ref="W13:W44" si="8">W12</f>
        <v>1</v>
      </c>
      <c r="X13" s="158" t="str">
        <f t="shared" si="4"/>
        <v/>
      </c>
      <c r="Y13" s="150" t="str">
        <f t="shared" si="5"/>
        <v/>
      </c>
      <c r="Z13" s="150" t="str">
        <f t="shared" si="6"/>
        <v/>
      </c>
      <c r="AA13" s="158" t="str">
        <f t="shared" si="7"/>
        <v/>
      </c>
    </row>
    <row r="14" spans="1:27" ht="18" customHeight="1" x14ac:dyDescent="0.25">
      <c r="A14" s="327">
        <v>4</v>
      </c>
      <c r="B14" s="151"/>
      <c r="C14" s="152"/>
      <c r="D14" s="152"/>
      <c r="E14" s="151"/>
      <c r="H14" s="156" t="s">
        <v>77</v>
      </c>
      <c r="L14" s="158"/>
      <c r="R14" s="200">
        <v>4</v>
      </c>
      <c r="S14" s="158">
        <f t="shared" si="0"/>
        <v>0</v>
      </c>
      <c r="T14" s="150">
        <f t="shared" si="1"/>
        <v>0</v>
      </c>
      <c r="U14" s="150">
        <f t="shared" si="2"/>
        <v>0</v>
      </c>
      <c r="V14" s="158">
        <f t="shared" si="3"/>
        <v>0</v>
      </c>
      <c r="W14" s="150">
        <f t="shared" si="8"/>
        <v>1</v>
      </c>
      <c r="X14" s="158" t="str">
        <f t="shared" si="4"/>
        <v/>
      </c>
      <c r="Y14" s="150" t="str">
        <f t="shared" si="5"/>
        <v/>
      </c>
      <c r="Z14" s="150" t="str">
        <f t="shared" si="6"/>
        <v/>
      </c>
      <c r="AA14" s="158" t="str">
        <f t="shared" si="7"/>
        <v/>
      </c>
    </row>
    <row r="15" spans="1:27" ht="18" customHeight="1" x14ac:dyDescent="0.25">
      <c r="A15" s="326">
        <v>5</v>
      </c>
      <c r="B15" s="151"/>
      <c r="C15" s="152"/>
      <c r="D15" s="152"/>
      <c r="E15" s="151"/>
      <c r="H15" s="50" t="s">
        <v>71</v>
      </c>
      <c r="I15" s="220"/>
      <c r="L15" s="168" t="s">
        <v>57</v>
      </c>
      <c r="P15" s="10"/>
      <c r="R15" s="150">
        <v>5</v>
      </c>
      <c r="S15" s="158">
        <f t="shared" si="0"/>
        <v>0</v>
      </c>
      <c r="T15" s="150">
        <f t="shared" si="1"/>
        <v>0</v>
      </c>
      <c r="U15" s="150">
        <f t="shared" si="2"/>
        <v>0</v>
      </c>
      <c r="V15" s="158">
        <f t="shared" si="3"/>
        <v>0</v>
      </c>
      <c r="W15" s="150">
        <f t="shared" si="8"/>
        <v>1</v>
      </c>
      <c r="X15" s="158" t="str">
        <f t="shared" si="4"/>
        <v/>
      </c>
      <c r="Y15" s="150" t="str">
        <f t="shared" si="5"/>
        <v/>
      </c>
      <c r="Z15" s="150" t="str">
        <f t="shared" si="6"/>
        <v/>
      </c>
      <c r="AA15" s="158" t="str">
        <f t="shared" si="7"/>
        <v/>
      </c>
    </row>
    <row r="16" spans="1:27" ht="18" customHeight="1" x14ac:dyDescent="0.25">
      <c r="A16" s="327">
        <v>6</v>
      </c>
      <c r="B16" s="151"/>
      <c r="C16" s="152"/>
      <c r="D16" s="152"/>
      <c r="E16" s="151"/>
      <c r="H16" s="221" t="s">
        <v>72</v>
      </c>
      <c r="I16" s="222"/>
      <c r="L16" s="159" t="s">
        <v>145</v>
      </c>
      <c r="M16" s="11" t="s">
        <v>3</v>
      </c>
      <c r="N16" s="159" t="s">
        <v>53</v>
      </c>
      <c r="O16" s="153" t="s">
        <v>41</v>
      </c>
      <c r="P16" s="153" t="s">
        <v>51</v>
      </c>
      <c r="Q16" s="153" t="s">
        <v>52</v>
      </c>
      <c r="R16" s="200">
        <v>6</v>
      </c>
      <c r="S16" s="158">
        <f t="shared" si="0"/>
        <v>0</v>
      </c>
      <c r="T16" s="150">
        <f t="shared" si="1"/>
        <v>0</v>
      </c>
      <c r="U16" s="150">
        <f t="shared" si="2"/>
        <v>0</v>
      </c>
      <c r="V16" s="158">
        <f t="shared" si="3"/>
        <v>0</v>
      </c>
      <c r="W16" s="150">
        <f t="shared" si="8"/>
        <v>1</v>
      </c>
      <c r="X16" s="158" t="str">
        <f t="shared" si="4"/>
        <v/>
      </c>
      <c r="Y16" s="150" t="str">
        <f t="shared" si="5"/>
        <v/>
      </c>
      <c r="Z16" s="150" t="str">
        <f t="shared" si="6"/>
        <v/>
      </c>
      <c r="AA16" s="158" t="str">
        <f t="shared" si="7"/>
        <v/>
      </c>
    </row>
    <row r="17" spans="1:27" ht="18" customHeight="1" x14ac:dyDescent="0.25">
      <c r="A17" s="326">
        <v>7</v>
      </c>
      <c r="B17" s="151"/>
      <c r="C17" s="152"/>
      <c r="D17" s="152"/>
      <c r="E17" s="151"/>
      <c r="L17" s="154">
        <f>explanation!B15</f>
        <v>42094</v>
      </c>
      <c r="M17" s="152">
        <v>0</v>
      </c>
      <c r="N17" s="155">
        <f>explanation!F15</f>
        <v>717019.74741659639</v>
      </c>
      <c r="O17" s="155">
        <f>explanation!E15</f>
        <v>17019.747416596394</v>
      </c>
      <c r="P17" s="155">
        <f>explanation!H15</f>
        <v>0</v>
      </c>
      <c r="Q17" s="155">
        <f>explanation!I15</f>
        <v>717019.74741659639</v>
      </c>
      <c r="R17" s="150">
        <v>7</v>
      </c>
      <c r="S17" s="158">
        <f t="shared" si="0"/>
        <v>0</v>
      </c>
      <c r="T17" s="150">
        <f t="shared" si="1"/>
        <v>0</v>
      </c>
      <c r="U17" s="150">
        <f t="shared" si="2"/>
        <v>0</v>
      </c>
      <c r="V17" s="158">
        <f t="shared" si="3"/>
        <v>0</v>
      </c>
      <c r="W17" s="150">
        <f t="shared" si="8"/>
        <v>1</v>
      </c>
      <c r="X17" s="158" t="str">
        <f t="shared" si="4"/>
        <v/>
      </c>
      <c r="Y17" s="150" t="str">
        <f t="shared" si="5"/>
        <v/>
      </c>
      <c r="Z17" s="150" t="str">
        <f t="shared" si="6"/>
        <v/>
      </c>
      <c r="AA17" s="158" t="str">
        <f t="shared" si="7"/>
        <v/>
      </c>
    </row>
    <row r="18" spans="1:27" ht="18" customHeight="1" x14ac:dyDescent="0.25">
      <c r="A18" s="327">
        <v>8</v>
      </c>
      <c r="B18" s="151"/>
      <c r="C18" s="152"/>
      <c r="D18" s="152"/>
      <c r="E18" s="151"/>
      <c r="H18" s="24" t="s">
        <v>78</v>
      </c>
      <c r="L18" s="154">
        <f>explanation!B16</f>
        <v>42460</v>
      </c>
      <c r="M18" s="152">
        <v>0</v>
      </c>
      <c r="N18" s="155">
        <f>explanation!F16</f>
        <v>779936.76876624615</v>
      </c>
      <c r="O18" s="155">
        <f>explanation!E16</f>
        <v>62917.02134964976</v>
      </c>
      <c r="P18" s="155">
        <f>explanation!H16</f>
        <v>0</v>
      </c>
      <c r="Q18" s="155">
        <f>explanation!I16</f>
        <v>779936.76876624615</v>
      </c>
      <c r="R18" s="200">
        <v>8</v>
      </c>
      <c r="S18" s="158">
        <f t="shared" si="0"/>
        <v>0</v>
      </c>
      <c r="T18" s="150">
        <f t="shared" si="1"/>
        <v>0</v>
      </c>
      <c r="U18" s="150">
        <f t="shared" si="2"/>
        <v>0</v>
      </c>
      <c r="V18" s="158">
        <f t="shared" si="3"/>
        <v>0</v>
      </c>
      <c r="W18" s="150">
        <f t="shared" si="8"/>
        <v>1</v>
      </c>
      <c r="X18" s="158" t="str">
        <f t="shared" si="4"/>
        <v/>
      </c>
      <c r="Y18" s="150" t="str">
        <f t="shared" si="5"/>
        <v/>
      </c>
      <c r="Z18" s="150" t="str">
        <f t="shared" si="6"/>
        <v/>
      </c>
      <c r="AA18" s="158" t="str">
        <f t="shared" si="7"/>
        <v/>
      </c>
    </row>
    <row r="19" spans="1:27" ht="18" customHeight="1" x14ac:dyDescent="0.25">
      <c r="A19" s="326">
        <v>9</v>
      </c>
      <c r="B19" s="151"/>
      <c r="C19" s="152"/>
      <c r="D19" s="152"/>
      <c r="E19" s="151"/>
      <c r="I19" s="46"/>
      <c r="L19" s="154">
        <f>explanation!B17</f>
        <v>42825</v>
      </c>
      <c r="M19" s="152">
        <v>0</v>
      </c>
      <c r="N19" s="155">
        <f>explanation!F17</f>
        <v>848374.63049689645</v>
      </c>
      <c r="O19" s="155">
        <f>explanation!E17</f>
        <v>68437.8617306503</v>
      </c>
      <c r="P19" s="155">
        <f>explanation!H17</f>
        <v>0</v>
      </c>
      <c r="Q19" s="155">
        <f>explanation!I17</f>
        <v>848374.63049689645</v>
      </c>
      <c r="R19" s="150">
        <v>9</v>
      </c>
      <c r="S19" s="158">
        <f t="shared" si="0"/>
        <v>0</v>
      </c>
      <c r="T19" s="150">
        <f t="shared" si="1"/>
        <v>0</v>
      </c>
      <c r="U19" s="150">
        <f t="shared" si="2"/>
        <v>0</v>
      </c>
      <c r="V19" s="158">
        <f t="shared" si="3"/>
        <v>0</v>
      </c>
      <c r="W19" s="150">
        <f t="shared" si="8"/>
        <v>1</v>
      </c>
      <c r="X19" s="158" t="str">
        <f t="shared" si="4"/>
        <v/>
      </c>
      <c r="Y19" s="150" t="str">
        <f t="shared" si="5"/>
        <v/>
      </c>
      <c r="Z19" s="150" t="str">
        <f t="shared" si="6"/>
        <v/>
      </c>
      <c r="AA19" s="158" t="str">
        <f t="shared" si="7"/>
        <v/>
      </c>
    </row>
    <row r="20" spans="1:27" ht="18" customHeight="1" x14ac:dyDescent="0.25">
      <c r="A20" s="327">
        <v>10</v>
      </c>
      <c r="B20" s="151"/>
      <c r="C20" s="152"/>
      <c r="D20" s="152"/>
      <c r="E20" s="151"/>
      <c r="H20" s="218" t="s">
        <v>80</v>
      </c>
      <c r="I20" s="161"/>
      <c r="L20" s="154">
        <f>explanation!B18</f>
        <v>43190</v>
      </c>
      <c r="M20" s="152">
        <v>0</v>
      </c>
      <c r="N20" s="155">
        <f>explanation!F18</f>
        <v>922817.77509896795</v>
      </c>
      <c r="O20" s="155">
        <f>explanation!E18</f>
        <v>74443.144602071494</v>
      </c>
      <c r="P20" s="155">
        <f>explanation!H18</f>
        <v>0</v>
      </c>
      <c r="Q20" s="155">
        <f>explanation!I18</f>
        <v>922817.77509896795</v>
      </c>
      <c r="R20" s="200">
        <v>10</v>
      </c>
      <c r="S20" s="158">
        <f t="shared" si="0"/>
        <v>0</v>
      </c>
      <c r="T20" s="150">
        <f t="shared" si="1"/>
        <v>0</v>
      </c>
      <c r="U20" s="150">
        <f t="shared" si="2"/>
        <v>0</v>
      </c>
      <c r="V20" s="158">
        <f t="shared" si="3"/>
        <v>0</v>
      </c>
      <c r="W20" s="150">
        <f t="shared" si="8"/>
        <v>1</v>
      </c>
      <c r="X20" s="158" t="str">
        <f t="shared" si="4"/>
        <v/>
      </c>
      <c r="Y20" s="150" t="str">
        <f t="shared" si="5"/>
        <v/>
      </c>
      <c r="Z20" s="150" t="str">
        <f t="shared" si="6"/>
        <v/>
      </c>
      <c r="AA20" s="158" t="str">
        <f t="shared" si="7"/>
        <v/>
      </c>
    </row>
    <row r="21" spans="1:27" ht="18" customHeight="1" x14ac:dyDescent="0.25">
      <c r="A21" s="326">
        <v>11</v>
      </c>
      <c r="B21" s="151"/>
      <c r="C21" s="152"/>
      <c r="D21" s="152"/>
      <c r="E21" s="151"/>
      <c r="H21" s="218" t="s">
        <v>81</v>
      </c>
      <c r="I21" s="161"/>
      <c r="L21" s="154">
        <f>explanation!B19</f>
        <v>43555</v>
      </c>
      <c r="M21" s="152">
        <v>0</v>
      </c>
      <c r="N21" s="155">
        <f>explanation!F19</f>
        <v>1003793.1539039871</v>
      </c>
      <c r="O21" s="155">
        <f>explanation!E19</f>
        <v>80975.378805019194</v>
      </c>
      <c r="P21" s="155">
        <f>explanation!H19</f>
        <v>0</v>
      </c>
      <c r="Q21" s="155">
        <f>explanation!I19</f>
        <v>1003793.1539039871</v>
      </c>
      <c r="R21" s="150">
        <v>11</v>
      </c>
      <c r="S21" s="158">
        <f t="shared" si="0"/>
        <v>0</v>
      </c>
      <c r="T21" s="150">
        <f t="shared" si="1"/>
        <v>0</v>
      </c>
      <c r="U21" s="150">
        <f t="shared" si="2"/>
        <v>0</v>
      </c>
      <c r="V21" s="158">
        <f t="shared" si="3"/>
        <v>0</v>
      </c>
      <c r="W21" s="150">
        <f t="shared" si="8"/>
        <v>1</v>
      </c>
      <c r="X21" s="158" t="str">
        <f t="shared" si="4"/>
        <v/>
      </c>
      <c r="Y21" s="150" t="str">
        <f t="shared" si="5"/>
        <v/>
      </c>
      <c r="Z21" s="150" t="str">
        <f t="shared" si="6"/>
        <v/>
      </c>
      <c r="AA21" s="158" t="str">
        <f t="shared" si="7"/>
        <v/>
      </c>
    </row>
    <row r="22" spans="1:27" ht="18" customHeight="1" x14ac:dyDescent="0.25">
      <c r="A22" s="327">
        <v>12</v>
      </c>
      <c r="B22" s="151"/>
      <c r="C22" s="152"/>
      <c r="D22" s="152"/>
      <c r="E22" s="151"/>
      <c r="H22" s="218" t="s">
        <v>82</v>
      </c>
      <c r="I22" s="161"/>
      <c r="L22" s="154" t="str">
        <f>explanation!B20</f>
        <v/>
      </c>
      <c r="M22" s="152">
        <v>0</v>
      </c>
      <c r="N22" s="155" t="str">
        <f>explanation!F20</f>
        <v/>
      </c>
      <c r="O22" s="155" t="str">
        <f>explanation!E20</f>
        <v/>
      </c>
      <c r="P22" s="155" t="str">
        <f>explanation!H20</f>
        <v/>
      </c>
      <c r="Q22" s="155" t="str">
        <f>explanation!I20</f>
        <v/>
      </c>
      <c r="R22" s="200">
        <v>12</v>
      </c>
      <c r="S22" s="158">
        <f t="shared" si="0"/>
        <v>0</v>
      </c>
      <c r="T22" s="150">
        <f t="shared" si="1"/>
        <v>0</v>
      </c>
      <c r="U22" s="150">
        <f t="shared" si="2"/>
        <v>0</v>
      </c>
      <c r="V22" s="158">
        <f t="shared" si="3"/>
        <v>0</v>
      </c>
      <c r="W22" s="150">
        <f t="shared" si="8"/>
        <v>1</v>
      </c>
      <c r="X22" s="158" t="str">
        <f t="shared" si="4"/>
        <v/>
      </c>
      <c r="Y22" s="150" t="str">
        <f t="shared" si="5"/>
        <v/>
      </c>
      <c r="Z22" s="150" t="str">
        <f t="shared" si="6"/>
        <v/>
      </c>
      <c r="AA22" s="158" t="str">
        <f t="shared" si="7"/>
        <v/>
      </c>
    </row>
    <row r="23" spans="1:27" ht="18" customHeight="1" x14ac:dyDescent="0.25">
      <c r="A23" s="326">
        <v>13</v>
      </c>
      <c r="B23" s="151"/>
      <c r="C23" s="152"/>
      <c r="D23" s="152"/>
      <c r="E23" s="151"/>
      <c r="L23" s="154" t="str">
        <f>explanation!B21</f>
        <v/>
      </c>
      <c r="M23" s="152">
        <v>0</v>
      </c>
      <c r="N23" s="155" t="str">
        <f>explanation!F21</f>
        <v/>
      </c>
      <c r="O23" s="155" t="str">
        <f>explanation!E21</f>
        <v/>
      </c>
      <c r="P23" s="155" t="str">
        <f>explanation!H21</f>
        <v/>
      </c>
      <c r="Q23" s="155" t="str">
        <f>explanation!I21</f>
        <v/>
      </c>
      <c r="R23" s="150">
        <v>13</v>
      </c>
      <c r="S23" s="158">
        <f t="shared" si="0"/>
        <v>0</v>
      </c>
      <c r="T23" s="150">
        <f t="shared" si="1"/>
        <v>0</v>
      </c>
      <c r="U23" s="150">
        <f t="shared" si="2"/>
        <v>0</v>
      </c>
      <c r="V23" s="158">
        <f t="shared" si="3"/>
        <v>0</v>
      </c>
      <c r="W23" s="150">
        <f t="shared" si="8"/>
        <v>1</v>
      </c>
      <c r="X23" s="158" t="str">
        <f t="shared" si="4"/>
        <v/>
      </c>
      <c r="Y23" s="150" t="str">
        <f t="shared" si="5"/>
        <v/>
      </c>
      <c r="Z23" s="150" t="str">
        <f t="shared" si="6"/>
        <v/>
      </c>
      <c r="AA23" s="158" t="str">
        <f t="shared" si="7"/>
        <v/>
      </c>
    </row>
    <row r="24" spans="1:27" ht="18" customHeight="1" x14ac:dyDescent="0.25">
      <c r="A24" s="327">
        <v>14</v>
      </c>
      <c r="B24" s="151"/>
      <c r="C24" s="152"/>
      <c r="D24" s="152"/>
      <c r="E24" s="151"/>
      <c r="L24" s="154" t="str">
        <f>explanation!B22</f>
        <v/>
      </c>
      <c r="M24" s="152">
        <v>0</v>
      </c>
      <c r="N24" s="155" t="str">
        <f>explanation!F22</f>
        <v/>
      </c>
      <c r="O24" s="155" t="str">
        <f>explanation!E22</f>
        <v/>
      </c>
      <c r="P24" s="155" t="str">
        <f>explanation!H22</f>
        <v/>
      </c>
      <c r="Q24" s="155" t="str">
        <f>explanation!I22</f>
        <v/>
      </c>
      <c r="R24" s="200">
        <v>14</v>
      </c>
      <c r="S24" s="158">
        <f t="shared" si="0"/>
        <v>0</v>
      </c>
      <c r="T24" s="150">
        <f t="shared" si="1"/>
        <v>0</v>
      </c>
      <c r="U24" s="150">
        <f t="shared" si="2"/>
        <v>0</v>
      </c>
      <c r="V24" s="158">
        <f t="shared" si="3"/>
        <v>0</v>
      </c>
      <c r="W24" s="150">
        <f t="shared" si="8"/>
        <v>1</v>
      </c>
      <c r="X24" s="158" t="str">
        <f t="shared" si="4"/>
        <v/>
      </c>
      <c r="Y24" s="150" t="str">
        <f t="shared" si="5"/>
        <v/>
      </c>
      <c r="Z24" s="150" t="str">
        <f t="shared" si="6"/>
        <v/>
      </c>
      <c r="AA24" s="158" t="str">
        <f t="shared" si="7"/>
        <v/>
      </c>
    </row>
    <row r="25" spans="1:27" ht="18" customHeight="1" x14ac:dyDescent="0.25">
      <c r="A25" s="326">
        <v>15</v>
      </c>
      <c r="B25" s="151"/>
      <c r="C25" s="152"/>
      <c r="D25" s="152"/>
      <c r="E25" s="151"/>
      <c r="L25" s="154" t="str">
        <f>explanation!B23</f>
        <v/>
      </c>
      <c r="M25" s="152">
        <v>0</v>
      </c>
      <c r="N25" s="155" t="str">
        <f>explanation!F23</f>
        <v/>
      </c>
      <c r="O25" s="155" t="str">
        <f>explanation!E23</f>
        <v/>
      </c>
      <c r="P25" s="155" t="str">
        <f>explanation!H23</f>
        <v/>
      </c>
      <c r="Q25" s="155" t="str">
        <f>explanation!I23</f>
        <v/>
      </c>
      <c r="R25" s="150">
        <v>15</v>
      </c>
      <c r="S25" s="158">
        <f t="shared" si="0"/>
        <v>0</v>
      </c>
      <c r="T25" s="150">
        <f t="shared" si="1"/>
        <v>0</v>
      </c>
      <c r="U25" s="150">
        <f t="shared" si="2"/>
        <v>0</v>
      </c>
      <c r="V25" s="158">
        <f t="shared" si="3"/>
        <v>0</v>
      </c>
      <c r="W25" s="150">
        <f t="shared" si="8"/>
        <v>1</v>
      </c>
      <c r="X25" s="158" t="str">
        <f t="shared" si="4"/>
        <v/>
      </c>
      <c r="Y25" s="150" t="str">
        <f t="shared" si="5"/>
        <v/>
      </c>
      <c r="Z25" s="150" t="str">
        <f t="shared" si="6"/>
        <v/>
      </c>
      <c r="AA25" s="158" t="str">
        <f t="shared" si="7"/>
        <v/>
      </c>
    </row>
    <row r="26" spans="1:27" ht="18" customHeight="1" x14ac:dyDescent="0.25">
      <c r="A26" s="327">
        <v>16</v>
      </c>
      <c r="B26" s="151"/>
      <c r="C26" s="152"/>
      <c r="D26" s="152"/>
      <c r="E26" s="151"/>
      <c r="L26" s="154" t="str">
        <f>explanation!B24</f>
        <v/>
      </c>
      <c r="M26" s="152">
        <v>0</v>
      </c>
      <c r="N26" s="155" t="str">
        <f>explanation!F24</f>
        <v/>
      </c>
      <c r="O26" s="155" t="str">
        <f>explanation!E24</f>
        <v/>
      </c>
      <c r="P26" s="155" t="str">
        <f>explanation!H24</f>
        <v/>
      </c>
      <c r="Q26" s="155" t="str">
        <f>explanation!I24</f>
        <v/>
      </c>
      <c r="R26" s="200">
        <v>16</v>
      </c>
      <c r="S26" s="158">
        <f t="shared" si="0"/>
        <v>0</v>
      </c>
      <c r="T26" s="150">
        <f t="shared" si="1"/>
        <v>0</v>
      </c>
      <c r="U26" s="150">
        <f t="shared" si="2"/>
        <v>0</v>
      </c>
      <c r="V26" s="158">
        <f t="shared" si="3"/>
        <v>0</v>
      </c>
      <c r="W26" s="150">
        <f t="shared" si="8"/>
        <v>1</v>
      </c>
      <c r="X26" s="158" t="str">
        <f t="shared" si="4"/>
        <v/>
      </c>
      <c r="Y26" s="150" t="str">
        <f t="shared" si="5"/>
        <v/>
      </c>
      <c r="Z26" s="150" t="str">
        <f t="shared" si="6"/>
        <v/>
      </c>
      <c r="AA26" s="158" t="str">
        <f t="shared" si="7"/>
        <v/>
      </c>
    </row>
    <row r="27" spans="1:27" ht="18" customHeight="1" x14ac:dyDescent="0.25">
      <c r="A27" s="326">
        <v>17</v>
      </c>
      <c r="B27" s="151"/>
      <c r="C27" s="152"/>
      <c r="D27" s="152"/>
      <c r="E27" s="151"/>
      <c r="H27" s="219" t="s">
        <v>73</v>
      </c>
      <c r="I27" s="218" t="s">
        <v>79</v>
      </c>
      <c r="L27" s="154">
        <f>O13</f>
        <v>43818</v>
      </c>
      <c r="M27" s="152">
        <v>0</v>
      </c>
      <c r="N27" s="155">
        <f>explanation!$L$1</f>
        <v>1066099.6710590671</v>
      </c>
      <c r="O27" s="155">
        <f>explanation!$L$16</f>
        <v>62306.517155079986</v>
      </c>
      <c r="P27" s="155">
        <f>explanation!$N$16</f>
        <v>0</v>
      </c>
      <c r="Q27" s="155">
        <f>explanation!$AE$16</f>
        <v>1065956.3739463517</v>
      </c>
      <c r="R27" s="150">
        <v>17</v>
      </c>
      <c r="S27" s="158">
        <f t="shared" si="0"/>
        <v>0</v>
      </c>
      <c r="T27" s="150">
        <f t="shared" si="1"/>
        <v>0</v>
      </c>
      <c r="U27" s="150">
        <f t="shared" si="2"/>
        <v>0</v>
      </c>
      <c r="V27" s="158">
        <f t="shared" si="3"/>
        <v>0</v>
      </c>
      <c r="W27" s="150">
        <f t="shared" si="8"/>
        <v>1</v>
      </c>
      <c r="X27" s="158" t="str">
        <f t="shared" si="4"/>
        <v/>
      </c>
      <c r="Y27" s="150" t="str">
        <f t="shared" si="5"/>
        <v/>
      </c>
      <c r="Z27" s="150" t="str">
        <f t="shared" si="6"/>
        <v/>
      </c>
      <c r="AA27" s="158" t="str">
        <f t="shared" si="7"/>
        <v/>
      </c>
    </row>
    <row r="28" spans="1:27" ht="18" customHeight="1" x14ac:dyDescent="0.25">
      <c r="A28" s="327">
        <v>18</v>
      </c>
      <c r="B28" s="151"/>
      <c r="C28" s="152"/>
      <c r="D28" s="152"/>
      <c r="E28" s="151"/>
      <c r="M28" s="11" t="s">
        <v>147</v>
      </c>
      <c r="R28" s="200">
        <v>18</v>
      </c>
      <c r="S28" s="158">
        <f t="shared" si="0"/>
        <v>0</v>
      </c>
      <c r="T28" s="150">
        <f t="shared" si="1"/>
        <v>0</v>
      </c>
      <c r="U28" s="150">
        <f t="shared" si="2"/>
        <v>0</v>
      </c>
      <c r="V28" s="158">
        <f t="shared" si="3"/>
        <v>0</v>
      </c>
      <c r="W28" s="150">
        <f t="shared" si="8"/>
        <v>1</v>
      </c>
      <c r="X28" s="158" t="str">
        <f t="shared" si="4"/>
        <v/>
      </c>
      <c r="Y28" s="150" t="str">
        <f t="shared" si="5"/>
        <v/>
      </c>
      <c r="Z28" s="150" t="str">
        <f t="shared" si="6"/>
        <v/>
      </c>
      <c r="AA28" s="158" t="str">
        <f t="shared" si="7"/>
        <v/>
      </c>
    </row>
    <row r="29" spans="1:27" ht="18" customHeight="1" x14ac:dyDescent="0.25">
      <c r="A29" s="326">
        <v>19</v>
      </c>
      <c r="B29" s="151"/>
      <c r="C29" s="152"/>
      <c r="D29" s="152"/>
      <c r="E29" s="151"/>
      <c r="M29" s="24" t="s">
        <v>146</v>
      </c>
      <c r="R29" s="150">
        <v>19</v>
      </c>
      <c r="S29" s="158">
        <f t="shared" si="0"/>
        <v>0</v>
      </c>
      <c r="T29" s="150">
        <f t="shared" si="1"/>
        <v>0</v>
      </c>
      <c r="U29" s="150">
        <f t="shared" si="2"/>
        <v>0</v>
      </c>
      <c r="V29" s="158">
        <f t="shared" si="3"/>
        <v>0</v>
      </c>
      <c r="W29" s="150">
        <f t="shared" si="8"/>
        <v>1</v>
      </c>
      <c r="X29" s="158" t="str">
        <f t="shared" si="4"/>
        <v/>
      </c>
      <c r="Y29" s="150" t="str">
        <f t="shared" si="5"/>
        <v/>
      </c>
      <c r="Z29" s="150" t="str">
        <f t="shared" si="6"/>
        <v/>
      </c>
      <c r="AA29" s="158" t="str">
        <f t="shared" si="7"/>
        <v/>
      </c>
    </row>
    <row r="30" spans="1:27" ht="18" customHeight="1" x14ac:dyDescent="0.25">
      <c r="A30" s="327">
        <v>20</v>
      </c>
      <c r="B30" s="151"/>
      <c r="C30" s="152"/>
      <c r="D30" s="152"/>
      <c r="E30" s="151"/>
      <c r="L30" s="223" t="s">
        <v>83</v>
      </c>
      <c r="M30" s="203"/>
      <c r="N30" s="203"/>
      <c r="O30" s="203"/>
      <c r="P30" s="203"/>
      <c r="R30" s="200">
        <v>20</v>
      </c>
      <c r="S30" s="158">
        <f t="shared" si="0"/>
        <v>0</v>
      </c>
      <c r="T30" s="150">
        <f t="shared" si="1"/>
        <v>0</v>
      </c>
      <c r="U30" s="150">
        <f t="shared" si="2"/>
        <v>0</v>
      </c>
      <c r="V30" s="158">
        <f t="shared" si="3"/>
        <v>0</v>
      </c>
      <c r="W30" s="150">
        <f t="shared" si="8"/>
        <v>1</v>
      </c>
      <c r="X30" s="158" t="str">
        <f t="shared" si="4"/>
        <v/>
      </c>
      <c r="Y30" s="150" t="str">
        <f t="shared" si="5"/>
        <v/>
      </c>
      <c r="Z30" s="150" t="str">
        <f t="shared" si="6"/>
        <v/>
      </c>
      <c r="AA30" s="158" t="str">
        <f t="shared" si="7"/>
        <v/>
      </c>
    </row>
    <row r="31" spans="1:27" ht="18" customHeight="1" x14ac:dyDescent="0.25">
      <c r="A31" s="326">
        <v>21</v>
      </c>
      <c r="B31" s="151"/>
      <c r="C31" s="152"/>
      <c r="D31" s="152"/>
      <c r="E31" s="151"/>
      <c r="L31" s="205"/>
      <c r="M31" s="206" t="s">
        <v>53</v>
      </c>
      <c r="N31" s="153" t="s">
        <v>41</v>
      </c>
      <c r="O31" s="153" t="s">
        <v>51</v>
      </c>
      <c r="P31" s="49" t="s">
        <v>85</v>
      </c>
      <c r="Q31" s="153" t="s">
        <v>84</v>
      </c>
      <c r="R31" s="150">
        <v>21</v>
      </c>
      <c r="S31" s="158">
        <f t="shared" si="0"/>
        <v>0</v>
      </c>
      <c r="T31" s="150">
        <f t="shared" si="1"/>
        <v>0</v>
      </c>
      <c r="U31" s="150">
        <f t="shared" si="2"/>
        <v>0</v>
      </c>
      <c r="V31" s="158">
        <f t="shared" si="3"/>
        <v>0</v>
      </c>
      <c r="W31" s="150">
        <f t="shared" si="8"/>
        <v>1</v>
      </c>
      <c r="X31" s="158" t="str">
        <f t="shared" si="4"/>
        <v/>
      </c>
      <c r="Y31" s="150" t="str">
        <f t="shared" si="5"/>
        <v/>
      </c>
      <c r="Z31" s="150" t="str">
        <f t="shared" si="6"/>
        <v/>
      </c>
      <c r="AA31" s="158" t="str">
        <f t="shared" si="7"/>
        <v/>
      </c>
    </row>
    <row r="32" spans="1:27" ht="18" customHeight="1" x14ac:dyDescent="0.25">
      <c r="A32" s="327">
        <v>22</v>
      </c>
      <c r="B32" s="151"/>
      <c r="C32" s="152"/>
      <c r="D32" s="152"/>
      <c r="E32" s="151"/>
      <c r="L32" s="207">
        <f>O13</f>
        <v>43818</v>
      </c>
      <c r="M32" s="208">
        <f>N27</f>
        <v>1066099.6710590671</v>
      </c>
      <c r="N32" s="208">
        <f>O27</f>
        <v>62306.517155079986</v>
      </c>
      <c r="O32" s="224">
        <f>M27</f>
        <v>0</v>
      </c>
      <c r="P32" s="155">
        <f>P27</f>
        <v>0</v>
      </c>
      <c r="Q32" s="208">
        <f>Q27</f>
        <v>1065956.3739463517</v>
      </c>
      <c r="R32" s="200">
        <v>22</v>
      </c>
      <c r="S32" s="158">
        <f t="shared" si="0"/>
        <v>0</v>
      </c>
      <c r="T32" s="150">
        <f t="shared" si="1"/>
        <v>0</v>
      </c>
      <c r="U32" s="150">
        <f t="shared" si="2"/>
        <v>0</v>
      </c>
      <c r="V32" s="158">
        <f t="shared" si="3"/>
        <v>0</v>
      </c>
      <c r="W32" s="150">
        <f t="shared" si="8"/>
        <v>1</v>
      </c>
      <c r="X32" s="158" t="str">
        <f t="shared" si="4"/>
        <v/>
      </c>
      <c r="Y32" s="150" t="str">
        <f t="shared" si="5"/>
        <v/>
      </c>
      <c r="Z32" s="150" t="str">
        <f t="shared" si="6"/>
        <v/>
      </c>
      <c r="AA32" s="158" t="str">
        <f t="shared" si="7"/>
        <v/>
      </c>
    </row>
    <row r="33" spans="1:27" ht="18" customHeight="1" x14ac:dyDescent="0.25">
      <c r="A33" s="326">
        <v>23</v>
      </c>
      <c r="B33" s="151"/>
      <c r="C33" s="152"/>
      <c r="D33" s="152"/>
      <c r="E33" s="151"/>
      <c r="R33" s="150">
        <v>23</v>
      </c>
      <c r="S33" s="158">
        <f t="shared" si="0"/>
        <v>0</v>
      </c>
      <c r="T33" s="150">
        <f t="shared" si="1"/>
        <v>0</v>
      </c>
      <c r="U33" s="150">
        <f t="shared" si="2"/>
        <v>0</v>
      </c>
      <c r="V33" s="158">
        <f t="shared" si="3"/>
        <v>0</v>
      </c>
      <c r="W33" s="150">
        <f t="shared" si="8"/>
        <v>1</v>
      </c>
      <c r="X33" s="158" t="str">
        <f t="shared" si="4"/>
        <v/>
      </c>
      <c r="Y33" s="150" t="str">
        <f t="shared" si="5"/>
        <v/>
      </c>
      <c r="Z33" s="150" t="str">
        <f t="shared" si="6"/>
        <v/>
      </c>
      <c r="AA33" s="158" t="str">
        <f t="shared" si="7"/>
        <v/>
      </c>
    </row>
    <row r="34" spans="1:27" ht="18" customHeight="1" x14ac:dyDescent="0.25">
      <c r="A34" s="327">
        <v>24</v>
      </c>
      <c r="B34" s="151"/>
      <c r="C34" s="152"/>
      <c r="D34" s="152"/>
      <c r="E34" s="151"/>
      <c r="R34" s="200">
        <v>24</v>
      </c>
      <c r="S34" s="158">
        <f t="shared" si="0"/>
        <v>0</v>
      </c>
      <c r="T34" s="150">
        <f t="shared" si="1"/>
        <v>0</v>
      </c>
      <c r="U34" s="150">
        <f t="shared" si="2"/>
        <v>0</v>
      </c>
      <c r="V34" s="158">
        <f t="shared" si="3"/>
        <v>0</v>
      </c>
      <c r="W34" s="150">
        <f t="shared" si="8"/>
        <v>1</v>
      </c>
      <c r="X34" s="158" t="str">
        <f t="shared" si="4"/>
        <v/>
      </c>
      <c r="Y34" s="150" t="str">
        <f t="shared" si="5"/>
        <v/>
      </c>
      <c r="Z34" s="150" t="str">
        <f t="shared" si="6"/>
        <v/>
      </c>
      <c r="AA34" s="158" t="str">
        <f t="shared" si="7"/>
        <v/>
      </c>
    </row>
    <row r="35" spans="1:27" ht="18" customHeight="1" x14ac:dyDescent="0.25">
      <c r="A35" s="326">
        <v>25</v>
      </c>
      <c r="B35" s="151"/>
      <c r="C35" s="152"/>
      <c r="D35" s="152"/>
      <c r="E35" s="151"/>
      <c r="R35" s="150">
        <v>25</v>
      </c>
      <c r="S35" s="158">
        <f t="shared" si="0"/>
        <v>0</v>
      </c>
      <c r="T35" s="150">
        <f t="shared" si="1"/>
        <v>0</v>
      </c>
      <c r="U35" s="150">
        <f t="shared" si="2"/>
        <v>0</v>
      </c>
      <c r="V35" s="158">
        <f t="shared" si="3"/>
        <v>0</v>
      </c>
      <c r="W35" s="150">
        <f t="shared" si="8"/>
        <v>1</v>
      </c>
      <c r="X35" s="158" t="str">
        <f t="shared" si="4"/>
        <v/>
      </c>
      <c r="Y35" s="150" t="str">
        <f t="shared" si="5"/>
        <v/>
      </c>
      <c r="Z35" s="150" t="str">
        <f t="shared" si="6"/>
        <v/>
      </c>
      <c r="AA35" s="158" t="str">
        <f t="shared" si="7"/>
        <v/>
      </c>
    </row>
    <row r="36" spans="1:27" ht="18" customHeight="1" x14ac:dyDescent="0.25">
      <c r="A36" s="327">
        <v>26</v>
      </c>
      <c r="B36" s="151"/>
      <c r="C36" s="152"/>
      <c r="D36" s="152"/>
      <c r="E36" s="151"/>
      <c r="R36" s="200">
        <v>26</v>
      </c>
      <c r="S36" s="158">
        <f t="shared" si="0"/>
        <v>0</v>
      </c>
      <c r="T36" s="150">
        <f t="shared" si="1"/>
        <v>0</v>
      </c>
      <c r="U36" s="150">
        <f t="shared" si="2"/>
        <v>0</v>
      </c>
      <c r="V36" s="158">
        <f t="shared" si="3"/>
        <v>0</v>
      </c>
      <c r="W36" s="150">
        <f t="shared" si="8"/>
        <v>1</v>
      </c>
      <c r="X36" s="158" t="str">
        <f t="shared" si="4"/>
        <v/>
      </c>
      <c r="Y36" s="150" t="str">
        <f t="shared" si="5"/>
        <v/>
      </c>
      <c r="Z36" s="150" t="str">
        <f t="shared" si="6"/>
        <v/>
      </c>
      <c r="AA36" s="158" t="str">
        <f t="shared" si="7"/>
        <v/>
      </c>
    </row>
    <row r="37" spans="1:27" ht="18" customHeight="1" x14ac:dyDescent="0.25">
      <c r="A37" s="326">
        <v>27</v>
      </c>
      <c r="B37" s="151"/>
      <c r="C37" s="152"/>
      <c r="D37" s="152"/>
      <c r="E37" s="151"/>
      <c r="R37" s="150">
        <v>27</v>
      </c>
      <c r="S37" s="158">
        <f t="shared" si="0"/>
        <v>0</v>
      </c>
      <c r="T37" s="150">
        <f t="shared" si="1"/>
        <v>0</v>
      </c>
      <c r="U37" s="150">
        <f t="shared" si="2"/>
        <v>0</v>
      </c>
      <c r="V37" s="158">
        <f t="shared" si="3"/>
        <v>0</v>
      </c>
      <c r="W37" s="150">
        <f t="shared" si="8"/>
        <v>1</v>
      </c>
      <c r="X37" s="158" t="str">
        <f t="shared" si="4"/>
        <v/>
      </c>
      <c r="Y37" s="150" t="str">
        <f t="shared" si="5"/>
        <v/>
      </c>
      <c r="Z37" s="150" t="str">
        <f t="shared" si="6"/>
        <v/>
      </c>
      <c r="AA37" s="158" t="str">
        <f t="shared" si="7"/>
        <v/>
      </c>
    </row>
    <row r="38" spans="1:27" ht="18" customHeight="1" x14ac:dyDescent="0.25">
      <c r="A38" s="327">
        <v>28</v>
      </c>
      <c r="B38" s="151"/>
      <c r="C38" s="152"/>
      <c r="D38" s="152"/>
      <c r="E38" s="151"/>
      <c r="R38" s="200">
        <v>28</v>
      </c>
      <c r="S38" s="158">
        <f t="shared" si="0"/>
        <v>0</v>
      </c>
      <c r="T38" s="150">
        <f t="shared" si="1"/>
        <v>0</v>
      </c>
      <c r="U38" s="150">
        <f t="shared" si="2"/>
        <v>0</v>
      </c>
      <c r="V38" s="158">
        <f t="shared" si="3"/>
        <v>0</v>
      </c>
      <c r="W38" s="150">
        <f t="shared" si="8"/>
        <v>1</v>
      </c>
      <c r="X38" s="158" t="str">
        <f t="shared" si="4"/>
        <v/>
      </c>
      <c r="Y38" s="150" t="str">
        <f t="shared" si="5"/>
        <v/>
      </c>
      <c r="Z38" s="150" t="str">
        <f t="shared" si="6"/>
        <v/>
      </c>
      <c r="AA38" s="158" t="str">
        <f t="shared" si="7"/>
        <v/>
      </c>
    </row>
    <row r="39" spans="1:27" ht="18" customHeight="1" x14ac:dyDescent="0.25">
      <c r="A39" s="326">
        <v>29</v>
      </c>
      <c r="B39" s="151"/>
      <c r="C39" s="152"/>
      <c r="D39" s="152"/>
      <c r="E39" s="151"/>
      <c r="R39" s="150">
        <v>29</v>
      </c>
      <c r="S39" s="158">
        <f t="shared" si="0"/>
        <v>0</v>
      </c>
      <c r="T39" s="150">
        <f t="shared" si="1"/>
        <v>0</v>
      </c>
      <c r="U39" s="150">
        <f t="shared" si="2"/>
        <v>0</v>
      </c>
      <c r="V39" s="158">
        <f t="shared" si="3"/>
        <v>0</v>
      </c>
      <c r="W39" s="150">
        <f t="shared" si="8"/>
        <v>1</v>
      </c>
      <c r="X39" s="158" t="str">
        <f t="shared" si="4"/>
        <v/>
      </c>
      <c r="Y39" s="150" t="str">
        <f t="shared" si="5"/>
        <v/>
      </c>
      <c r="Z39" s="150" t="str">
        <f t="shared" si="6"/>
        <v/>
      </c>
      <c r="AA39" s="158" t="str">
        <f t="shared" si="7"/>
        <v/>
      </c>
    </row>
    <row r="40" spans="1:27" ht="18" customHeight="1" x14ac:dyDescent="0.25">
      <c r="A40" s="327">
        <v>30</v>
      </c>
      <c r="B40" s="151"/>
      <c r="C40" s="152"/>
      <c r="D40" s="152"/>
      <c r="E40" s="151"/>
      <c r="R40" s="200">
        <v>30</v>
      </c>
      <c r="S40" s="158">
        <f t="shared" si="0"/>
        <v>0</v>
      </c>
      <c r="T40" s="150">
        <f t="shared" si="1"/>
        <v>0</v>
      </c>
      <c r="U40" s="150">
        <f t="shared" si="2"/>
        <v>0</v>
      </c>
      <c r="V40" s="158">
        <f t="shared" si="3"/>
        <v>0</v>
      </c>
      <c r="W40" s="150">
        <f t="shared" si="8"/>
        <v>1</v>
      </c>
      <c r="X40" s="158" t="str">
        <f t="shared" si="4"/>
        <v/>
      </c>
      <c r="Y40" s="150" t="str">
        <f t="shared" si="5"/>
        <v/>
      </c>
      <c r="Z40" s="150" t="str">
        <f t="shared" si="6"/>
        <v/>
      </c>
      <c r="AA40" s="158" t="str">
        <f t="shared" si="7"/>
        <v/>
      </c>
    </row>
    <row r="41" spans="1:27" ht="18" customHeight="1" x14ac:dyDescent="0.25">
      <c r="A41" s="326">
        <v>31</v>
      </c>
      <c r="B41" s="151"/>
      <c r="C41" s="152"/>
      <c r="D41" s="152"/>
      <c r="E41" s="151"/>
      <c r="R41" s="150">
        <v>31</v>
      </c>
      <c r="S41" s="158">
        <f t="shared" si="0"/>
        <v>0</v>
      </c>
      <c r="T41" s="150">
        <f t="shared" si="1"/>
        <v>0</v>
      </c>
      <c r="U41" s="150">
        <f t="shared" si="2"/>
        <v>0</v>
      </c>
      <c r="V41" s="158">
        <f t="shared" si="3"/>
        <v>0</v>
      </c>
      <c r="W41" s="150">
        <f t="shared" si="8"/>
        <v>1</v>
      </c>
      <c r="X41" s="158" t="str">
        <f t="shared" si="4"/>
        <v/>
      </c>
      <c r="Y41" s="150" t="str">
        <f t="shared" si="5"/>
        <v/>
      </c>
      <c r="Z41" s="150" t="str">
        <f t="shared" si="6"/>
        <v/>
      </c>
      <c r="AA41" s="158" t="str">
        <f t="shared" si="7"/>
        <v/>
      </c>
    </row>
    <row r="42" spans="1:27" ht="18" customHeight="1" x14ac:dyDescent="0.25">
      <c r="A42" s="327">
        <v>32</v>
      </c>
      <c r="B42" s="151"/>
      <c r="C42" s="152"/>
      <c r="D42" s="152"/>
      <c r="E42" s="151"/>
      <c r="R42" s="200">
        <v>32</v>
      </c>
      <c r="S42" s="158">
        <f t="shared" si="0"/>
        <v>0</v>
      </c>
      <c r="T42" s="150">
        <f t="shared" si="1"/>
        <v>0</v>
      </c>
      <c r="U42" s="150">
        <f t="shared" si="2"/>
        <v>0</v>
      </c>
      <c r="V42" s="158">
        <f t="shared" si="3"/>
        <v>0</v>
      </c>
      <c r="W42" s="150">
        <f t="shared" si="8"/>
        <v>1</v>
      </c>
      <c r="X42" s="158" t="str">
        <f t="shared" si="4"/>
        <v/>
      </c>
      <c r="Y42" s="150" t="str">
        <f t="shared" si="5"/>
        <v/>
      </c>
      <c r="Z42" s="150" t="str">
        <f t="shared" si="6"/>
        <v/>
      </c>
      <c r="AA42" s="158" t="str">
        <f t="shared" si="7"/>
        <v/>
      </c>
    </row>
    <row r="43" spans="1:27" ht="18" customHeight="1" x14ac:dyDescent="0.25">
      <c r="A43" s="326">
        <v>33</v>
      </c>
      <c r="B43" s="151"/>
      <c r="C43" s="152"/>
      <c r="D43" s="152"/>
      <c r="E43" s="151"/>
      <c r="R43" s="150">
        <v>33</v>
      </c>
      <c r="S43" s="158">
        <f t="shared" si="0"/>
        <v>0</v>
      </c>
      <c r="T43" s="150">
        <f t="shared" si="1"/>
        <v>0</v>
      </c>
      <c r="U43" s="150">
        <f t="shared" si="2"/>
        <v>0</v>
      </c>
      <c r="V43" s="158">
        <f t="shared" si="3"/>
        <v>0</v>
      </c>
      <c r="W43" s="150">
        <f t="shared" si="8"/>
        <v>1</v>
      </c>
      <c r="X43" s="158" t="str">
        <f t="shared" si="4"/>
        <v/>
      </c>
      <c r="Y43" s="150" t="str">
        <f t="shared" si="5"/>
        <v/>
      </c>
      <c r="Z43" s="150" t="str">
        <f t="shared" si="6"/>
        <v/>
      </c>
      <c r="AA43" s="158" t="str">
        <f t="shared" si="7"/>
        <v/>
      </c>
    </row>
    <row r="44" spans="1:27" ht="18" customHeight="1" x14ac:dyDescent="0.25">
      <c r="A44" s="327">
        <v>34</v>
      </c>
      <c r="B44" s="151"/>
      <c r="C44" s="152"/>
      <c r="D44" s="152"/>
      <c r="E44" s="151"/>
      <c r="R44" s="200">
        <v>34</v>
      </c>
      <c r="S44" s="158">
        <f t="shared" si="0"/>
        <v>0</v>
      </c>
      <c r="T44" s="150">
        <f t="shared" si="1"/>
        <v>0</v>
      </c>
      <c r="U44" s="150">
        <f t="shared" si="2"/>
        <v>0</v>
      </c>
      <c r="V44" s="158">
        <f t="shared" si="3"/>
        <v>0</v>
      </c>
      <c r="W44" s="150">
        <f t="shared" si="8"/>
        <v>1</v>
      </c>
      <c r="X44" s="158" t="str">
        <f t="shared" si="4"/>
        <v/>
      </c>
      <c r="Y44" s="150" t="str">
        <f t="shared" si="5"/>
        <v/>
      </c>
      <c r="Z44" s="150" t="str">
        <f t="shared" si="6"/>
        <v/>
      </c>
      <c r="AA44" s="158" t="str">
        <f t="shared" si="7"/>
        <v/>
      </c>
    </row>
    <row r="45" spans="1:27" x14ac:dyDescent="0.25">
      <c r="A45" s="324"/>
      <c r="X45" s="158">
        <f>MAX(X11:X44)</f>
        <v>41992</v>
      </c>
      <c r="Y45" s="150">
        <f>MAX(Y11:Y44)</f>
        <v>700000</v>
      </c>
      <c r="Z45" s="150">
        <f>MAX(Z11:Z44)</f>
        <v>8.5</v>
      </c>
      <c r="AA45" s="158">
        <f>MAX(AA11:AA44)</f>
        <v>43818</v>
      </c>
    </row>
  </sheetData>
  <sheetProtection password="98EC" sheet="1" objects="1" scenarios="1"/>
  <dataValidations count="1">
    <dataValidation type="list" allowBlank="1" showInputMessage="1" showErrorMessage="1" sqref="K13">
      <formula1>"1,2,3,4,5,6,7,8,9,10,11,12,13,14,15,16,17,18,19,20,21,22,23,24,25,26,27,28,29,30,31,32,33,34"</formula1>
    </dataValidation>
  </dataValidations>
  <hyperlinks>
    <hyperlink ref="B4" r:id="rId1"/>
    <hyperlink ref="I5" r:id="rId2"/>
  </hyperlinks>
  <pageMargins left="0.7" right="0.7" top="0.75" bottom="0.75" header="0.3" footer="0.3"/>
  <pageSetup orientation="portrait" horizontalDpi="300" verticalDpi="300" r:id="rId3"/>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000"/>
  <sheetViews>
    <sheetView workbookViewId="0">
      <selection activeCell="L2" sqref="L2"/>
    </sheetView>
  </sheetViews>
  <sheetFormatPr defaultColWidth="15.140625" defaultRowHeight="15" customHeight="1" x14ac:dyDescent="0.25"/>
  <cols>
    <col min="1" max="2" width="15.5703125" style="10" customWidth="1"/>
    <col min="3" max="3" width="14.5703125" style="10" customWidth="1"/>
    <col min="4" max="4" width="15.28515625" style="10" customWidth="1"/>
    <col min="5" max="5" width="10.140625" style="10" bestFit="1" customWidth="1"/>
    <col min="6" max="6" width="15.42578125" style="10" customWidth="1"/>
    <col min="7" max="7" width="8" style="10" customWidth="1"/>
    <col min="8" max="8" width="9.5703125" style="10" customWidth="1"/>
    <col min="9" max="9" width="11.85546875" style="10" customWidth="1"/>
    <col min="10" max="10" width="12.28515625" style="10" customWidth="1"/>
    <col min="11" max="11" width="9.85546875" style="10" customWidth="1"/>
    <col min="12" max="12" width="11.7109375" style="10" customWidth="1"/>
    <col min="13" max="13" width="10.5703125" style="10" customWidth="1"/>
    <col min="14" max="14" width="8" style="10" customWidth="1"/>
    <col min="15" max="15" width="8" style="10" hidden="1" customWidth="1"/>
    <col min="16" max="16" width="13.42578125" style="10" hidden="1" customWidth="1"/>
    <col min="17" max="18" width="10.140625" style="10" hidden="1" customWidth="1"/>
    <col min="19" max="20" width="8" style="10" hidden="1" customWidth="1"/>
    <col min="21" max="21" width="13.42578125" style="10" hidden="1" customWidth="1"/>
    <col min="22" max="22" width="13.28515625" style="10" hidden="1" customWidth="1"/>
    <col min="23" max="23" width="10.140625" style="10" hidden="1" customWidth="1"/>
    <col min="24" max="25" width="8" style="10" hidden="1" customWidth="1"/>
    <col min="26" max="26" width="13.42578125" style="10" hidden="1" customWidth="1"/>
    <col min="27" max="29" width="8" style="10" hidden="1" customWidth="1"/>
    <col min="30" max="30" width="14.7109375" style="10" hidden="1" customWidth="1"/>
    <col min="31" max="31" width="15.140625" style="10" customWidth="1"/>
    <col min="32" max="36" width="15.140625" style="10" hidden="1" customWidth="1"/>
    <col min="37" max="37" width="10.42578125" style="10" hidden="1" customWidth="1"/>
    <col min="38" max="38" width="15.140625" style="10" hidden="1" customWidth="1"/>
    <col min="39" max="39" width="8.42578125" style="10" hidden="1" customWidth="1"/>
    <col min="40" max="40" width="10.7109375" style="10" hidden="1" customWidth="1"/>
    <col min="41" max="101" width="0" style="10" hidden="1" customWidth="1"/>
    <col min="102" max="16384" width="15.140625" style="10"/>
  </cols>
  <sheetData>
    <row r="1" spans="1:60" ht="24.95" customHeight="1" x14ac:dyDescent="0.25">
      <c r="A1" s="170" t="s">
        <v>58</v>
      </c>
      <c r="B1" s="171"/>
      <c r="C1" s="171"/>
      <c r="D1" s="172"/>
      <c r="E1" s="169"/>
      <c r="F1" s="169"/>
      <c r="L1" s="74">
        <f>K16+L16</f>
        <v>1066099.6710590671</v>
      </c>
      <c r="AV1" s="42" t="e">
        <f>#REF!</f>
        <v>#REF!</v>
      </c>
      <c r="AW1" s="42" t="e">
        <f>#REF!</f>
        <v>#REF!</v>
      </c>
      <c r="AX1" s="43" t="e">
        <f>#REF!</f>
        <v>#REF!</v>
      </c>
      <c r="AY1" s="43" t="e">
        <f>#REF!</f>
        <v>#REF!</v>
      </c>
    </row>
    <row r="2" spans="1:60" ht="24.95" customHeight="1" x14ac:dyDescent="0.25">
      <c r="A2" s="1"/>
      <c r="B2" s="1"/>
      <c r="C2" s="1"/>
      <c r="D2" s="1"/>
      <c r="E2" s="50" t="s">
        <v>62</v>
      </c>
      <c r="F2" s="174"/>
      <c r="G2" s="180"/>
    </row>
    <row r="3" spans="1:60" ht="24.95" customHeight="1" x14ac:dyDescent="0.25">
      <c r="A3" s="143" t="s">
        <v>46</v>
      </c>
      <c r="B3" s="144"/>
      <c r="C3" s="144"/>
      <c r="D3" s="144"/>
      <c r="E3" s="181" t="s">
        <v>63</v>
      </c>
      <c r="F3" s="182"/>
      <c r="G3" s="183"/>
      <c r="L3" s="39"/>
      <c r="AM3" s="10" t="s">
        <v>24</v>
      </c>
    </row>
    <row r="4" spans="1:60" ht="24.95" customHeight="1" x14ac:dyDescent="0.25">
      <c r="A4" s="145" t="s">
        <v>47</v>
      </c>
      <c r="B4" s="146"/>
      <c r="C4" s="147"/>
      <c r="D4" s="148"/>
      <c r="E4" s="149" t="s">
        <v>44</v>
      </c>
      <c r="F4" s="179"/>
    </row>
    <row r="5" spans="1:60" ht="24.95" customHeight="1" thickBot="1" x14ac:dyDescent="0.3">
      <c r="A5" s="1"/>
      <c r="B5" s="1"/>
      <c r="C5" s="1"/>
      <c r="D5" s="1"/>
      <c r="E5" s="44" t="s">
        <v>45</v>
      </c>
      <c r="F5" s="45"/>
      <c r="I5" s="46"/>
      <c r="J5" s="46"/>
      <c r="AF5" s="47"/>
      <c r="AG5" s="47"/>
      <c r="AH5" s="47"/>
      <c r="AI5" s="47"/>
      <c r="AJ5" s="47"/>
      <c r="AK5" s="47"/>
      <c r="AL5" s="47"/>
    </row>
    <row r="6" spans="1:60" ht="24.95" customHeight="1" thickBot="1" x14ac:dyDescent="0.3">
      <c r="A6" s="48" t="s">
        <v>9</v>
      </c>
      <c r="B6" s="48" t="s">
        <v>10</v>
      </c>
      <c r="C6" s="48" t="s">
        <v>41</v>
      </c>
      <c r="D6" s="49" t="s">
        <v>11</v>
      </c>
      <c r="H6" s="50" t="s">
        <v>48</v>
      </c>
      <c r="I6" s="51"/>
      <c r="AF6" s="21">
        <f>A7</f>
        <v>41992</v>
      </c>
      <c r="AG6" s="52"/>
      <c r="AH6" s="52"/>
      <c r="AI6" s="52"/>
      <c r="AJ6" s="52"/>
      <c r="AK6" s="52"/>
      <c r="AL6" s="52"/>
      <c r="AR6" s="42"/>
    </row>
    <row r="7" spans="1:60" ht="18" customHeight="1" x14ac:dyDescent="0.25">
      <c r="A7" s="139">
        <f>'FD DIARY'!L13</f>
        <v>41992</v>
      </c>
      <c r="B7" s="140">
        <f>'FD DIARY'!M13</f>
        <v>700000</v>
      </c>
      <c r="C7" s="141">
        <f>'FD DIARY'!N13</f>
        <v>8.5</v>
      </c>
      <c r="D7" s="5">
        <f>'FD DIARY'!O13</f>
        <v>43818</v>
      </c>
      <c r="F7" s="167"/>
      <c r="H7" s="33" t="s">
        <v>49</v>
      </c>
      <c r="I7" s="53"/>
      <c r="J7" s="53"/>
      <c r="K7" s="53"/>
      <c r="L7" s="53"/>
      <c r="M7" s="53"/>
      <c r="N7" s="53"/>
      <c r="O7" s="53"/>
      <c r="P7" s="53"/>
      <c r="Q7" s="53"/>
      <c r="R7" s="53"/>
      <c r="S7" s="53"/>
      <c r="T7" s="53"/>
      <c r="U7" s="53"/>
      <c r="V7" s="53"/>
      <c r="W7" s="53"/>
      <c r="X7" s="53"/>
      <c r="Y7" s="53"/>
      <c r="Z7" s="53"/>
      <c r="AA7" s="53"/>
      <c r="AB7" s="53"/>
      <c r="AC7" s="53"/>
      <c r="AD7" s="53"/>
      <c r="AE7" s="54"/>
      <c r="AF7" s="21">
        <f>EOMONTH(AF6,0)</f>
        <v>42004</v>
      </c>
      <c r="AG7" s="22">
        <f>YEAR(AF7)</f>
        <v>2014</v>
      </c>
      <c r="AH7" s="22">
        <f>MONTH(AF7)</f>
        <v>12</v>
      </c>
      <c r="AI7" s="22">
        <f>IF(AH7&lt;4,(AG7),(AG7)+1)</f>
        <v>2015</v>
      </c>
      <c r="AJ7" s="22">
        <v>1</v>
      </c>
      <c r="AK7" s="22">
        <v>4</v>
      </c>
      <c r="AL7" s="21">
        <f>DATE(AI7,AK7,AJ7)</f>
        <v>42095</v>
      </c>
    </row>
    <row r="8" spans="1:60" ht="18" customHeight="1" x14ac:dyDescent="0.25">
      <c r="A8" s="173" t="s">
        <v>60</v>
      </c>
      <c r="B8" s="174"/>
      <c r="C8" s="175"/>
      <c r="H8" s="34"/>
      <c r="I8" s="35"/>
      <c r="J8" s="35"/>
      <c r="K8" s="35"/>
      <c r="L8" s="36"/>
      <c r="M8" s="36"/>
      <c r="N8" s="36"/>
      <c r="O8" s="36"/>
      <c r="P8" s="36"/>
      <c r="Q8" s="36"/>
      <c r="R8" s="36"/>
      <c r="S8" s="36"/>
      <c r="T8" s="36"/>
      <c r="U8" s="36"/>
      <c r="V8" s="36"/>
      <c r="W8" s="36"/>
      <c r="X8" s="36"/>
      <c r="Y8" s="36"/>
      <c r="Z8" s="36"/>
      <c r="AA8" s="36"/>
      <c r="AB8" s="36"/>
      <c r="AC8" s="36"/>
      <c r="AD8" s="36"/>
      <c r="AE8" s="37"/>
      <c r="AF8" s="22"/>
      <c r="AG8" s="22"/>
      <c r="AH8" s="22"/>
      <c r="AI8" s="21">
        <f>AL7</f>
        <v>42095</v>
      </c>
      <c r="AJ8" s="22"/>
      <c r="AK8" s="22"/>
      <c r="AL8" s="21">
        <f>DATE(YEAR(AI8)+1,MONTH(AI8),DAY(AI8))</f>
        <v>42461</v>
      </c>
      <c r="AP8" s="42">
        <f>CK24</f>
        <v>43818</v>
      </c>
      <c r="AR8" s="10">
        <f>MONTH(AP8)</f>
        <v>12</v>
      </c>
      <c r="AS8" s="10">
        <f>YEAR(AP8)</f>
        <v>2019</v>
      </c>
      <c r="AT8" s="10">
        <f>IF(AR8&lt;4,AS8-1,AS8)</f>
        <v>2019</v>
      </c>
      <c r="AU8" s="42">
        <f>DATE(AT8,4,1)</f>
        <v>43556</v>
      </c>
    </row>
    <row r="9" spans="1:60" ht="18" customHeight="1" thickBot="1" x14ac:dyDescent="0.3">
      <c r="A9" s="176" t="s">
        <v>61</v>
      </c>
      <c r="B9" s="177"/>
      <c r="C9" s="178"/>
      <c r="D9" s="142"/>
      <c r="E9" s="142"/>
      <c r="F9" s="142"/>
      <c r="G9" s="55"/>
      <c r="H9" s="38" t="s">
        <v>50</v>
      </c>
      <c r="I9" s="56"/>
      <c r="J9" s="56"/>
      <c r="K9" s="56"/>
      <c r="L9" s="56"/>
      <c r="M9" s="56"/>
      <c r="N9" s="56"/>
      <c r="O9" s="56"/>
      <c r="P9" s="56"/>
      <c r="Q9" s="56"/>
      <c r="R9" s="56"/>
      <c r="S9" s="56"/>
      <c r="T9" s="56"/>
      <c r="U9" s="56"/>
      <c r="V9" s="56"/>
      <c r="W9" s="56"/>
      <c r="X9" s="56"/>
      <c r="Y9" s="56"/>
      <c r="Z9" s="56"/>
      <c r="AA9" s="56"/>
      <c r="AB9" s="56"/>
      <c r="AC9" s="56"/>
      <c r="AD9" s="56"/>
      <c r="AE9" s="57"/>
      <c r="AF9" s="58"/>
      <c r="AG9" s="58"/>
      <c r="AH9" s="58"/>
      <c r="AI9" s="59">
        <f t="shared" ref="AI9:AI14" si="0">AL8</f>
        <v>42461</v>
      </c>
      <c r="AJ9" s="58"/>
      <c r="AK9" s="58"/>
      <c r="AL9" s="59">
        <f t="shared" ref="AL9:AL14" si="1">DATE(YEAR(AI9)+1,MONTH(AI9),DAY(AI9))</f>
        <v>42826</v>
      </c>
      <c r="AM9" s="59"/>
      <c r="AN9" s="59"/>
      <c r="AO9" s="60"/>
    </row>
    <row r="10" spans="1:60" ht="18" customHeight="1" thickBot="1" x14ac:dyDescent="0.3">
      <c r="A10" s="2"/>
      <c r="B10" s="41" t="s">
        <v>43</v>
      </c>
      <c r="C10" s="61"/>
      <c r="D10" s="62">
        <f>I26</f>
        <v>1065956.3739463517</v>
      </c>
      <c r="E10" s="63" t="s">
        <v>12</v>
      </c>
      <c r="F10" s="64"/>
      <c r="G10" s="157"/>
      <c r="H10" s="65" t="s">
        <v>25</v>
      </c>
      <c r="I10" s="157"/>
      <c r="J10" s="157"/>
      <c r="K10" s="157"/>
      <c r="L10" s="64"/>
      <c r="M10" s="64"/>
      <c r="N10" s="64"/>
      <c r="O10" s="64"/>
      <c r="P10" s="64"/>
      <c r="Q10" s="64"/>
      <c r="R10" s="64"/>
      <c r="S10" s="64"/>
      <c r="T10" s="64"/>
      <c r="U10" s="64"/>
      <c r="V10" s="64"/>
      <c r="W10" s="64"/>
      <c r="X10" s="64"/>
      <c r="Y10" s="64"/>
      <c r="Z10" s="64"/>
      <c r="AA10" s="64"/>
      <c r="AB10" s="64"/>
      <c r="AC10" s="64"/>
      <c r="AD10" s="64"/>
      <c r="AI10" s="42">
        <f t="shared" si="0"/>
        <v>42826</v>
      </c>
      <c r="AJ10" s="42">
        <f>AL14</f>
        <v>44652</v>
      </c>
      <c r="AL10" s="42">
        <f t="shared" si="1"/>
        <v>43191</v>
      </c>
      <c r="AM10" s="42">
        <f>DATE(YEAR(AJ10)+1,MONTH(AJ10),DAY(AJ10))</f>
        <v>45017</v>
      </c>
      <c r="AN10" s="42"/>
      <c r="AO10" s="42"/>
    </row>
    <row r="11" spans="1:60" ht="18" customHeight="1" thickBot="1" x14ac:dyDescent="0.3">
      <c r="A11" s="2"/>
      <c r="B11" s="66" t="s">
        <v>13</v>
      </c>
      <c r="C11" s="67"/>
      <c r="D11" s="68"/>
      <c r="E11" s="64"/>
      <c r="F11" s="64"/>
      <c r="G11" s="64"/>
      <c r="H11" s="69"/>
      <c r="I11" s="64"/>
      <c r="J11" s="70"/>
      <c r="K11" s="71" t="s">
        <v>29</v>
      </c>
      <c r="L11" s="71"/>
      <c r="M11" s="72">
        <f>D7</f>
        <v>43818</v>
      </c>
      <c r="N11" s="71"/>
      <c r="O11" s="71"/>
      <c r="P11" s="71"/>
      <c r="Q11" s="71"/>
      <c r="R11" s="71"/>
      <c r="S11" s="71"/>
      <c r="T11" s="71"/>
      <c r="U11" s="71"/>
      <c r="V11" s="71"/>
      <c r="W11" s="71"/>
      <c r="X11" s="71"/>
      <c r="Y11" s="71"/>
      <c r="Z11" s="71"/>
      <c r="AA11" s="71"/>
      <c r="AB11" s="71"/>
      <c r="AC11" s="71"/>
      <c r="AD11" s="71"/>
      <c r="AE11" s="73"/>
      <c r="AI11" s="42">
        <f t="shared" si="0"/>
        <v>43191</v>
      </c>
      <c r="AJ11" s="42">
        <f>AM10</f>
        <v>45017</v>
      </c>
      <c r="AL11" s="42">
        <f t="shared" si="1"/>
        <v>43556</v>
      </c>
      <c r="AM11" s="42">
        <f>DATE(YEAR(AJ11)+1,MONTH(AJ11),DAY(AJ11))</f>
        <v>45383</v>
      </c>
      <c r="AN11" s="42"/>
      <c r="AO11" s="42"/>
    </row>
    <row r="12" spans="1:60" ht="11.25" customHeight="1" thickBot="1" x14ac:dyDescent="0.3">
      <c r="A12" s="2"/>
      <c r="B12" s="2"/>
      <c r="C12" s="2"/>
      <c r="D12" s="2"/>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F12" s="74">
        <f>CQ24</f>
        <v>1066099.6710590671</v>
      </c>
      <c r="AI12" s="42">
        <f t="shared" si="0"/>
        <v>43556</v>
      </c>
      <c r="AJ12" s="75">
        <f>AM11</f>
        <v>45383</v>
      </c>
      <c r="AL12" s="42">
        <f t="shared" si="1"/>
        <v>43922</v>
      </c>
      <c r="AM12" s="75">
        <f>DATE(YEAR(AJ12)+1,MONTH(AJ12),DAY(AJ12))</f>
        <v>45748</v>
      </c>
      <c r="AN12" s="42"/>
      <c r="AO12" s="42"/>
    </row>
    <row r="13" spans="1:60" ht="11.25" customHeight="1" x14ac:dyDescent="0.25">
      <c r="A13" s="25" t="s">
        <v>1</v>
      </c>
      <c r="B13" s="3" t="s">
        <v>20</v>
      </c>
      <c r="C13" s="23" t="s">
        <v>42</v>
      </c>
      <c r="D13" s="2"/>
      <c r="E13" s="76" t="s">
        <v>1</v>
      </c>
      <c r="F13" s="77" t="s">
        <v>2</v>
      </c>
      <c r="G13" s="78" t="s">
        <v>3</v>
      </c>
      <c r="H13" s="79" t="s">
        <v>4</v>
      </c>
      <c r="I13" s="80" t="s">
        <v>27</v>
      </c>
      <c r="J13" s="27" t="s">
        <v>30</v>
      </c>
      <c r="K13" s="28" t="s">
        <v>32</v>
      </c>
      <c r="L13" s="28" t="s">
        <v>34</v>
      </c>
      <c r="M13" s="28" t="s">
        <v>35</v>
      </c>
      <c r="N13" s="28" t="s">
        <v>36</v>
      </c>
      <c r="O13" s="81"/>
      <c r="P13" s="81"/>
      <c r="Q13" s="81"/>
      <c r="R13" s="81"/>
      <c r="S13" s="81"/>
      <c r="T13" s="81"/>
      <c r="U13" s="81"/>
      <c r="V13" s="81"/>
      <c r="W13" s="81"/>
      <c r="X13" s="81"/>
      <c r="Y13" s="81"/>
      <c r="Z13" s="81"/>
      <c r="AA13" s="81"/>
      <c r="AB13" s="81"/>
      <c r="AC13" s="81"/>
      <c r="AD13" s="81"/>
      <c r="AE13" s="29" t="s">
        <v>33</v>
      </c>
      <c r="AF13" s="74">
        <f>D10</f>
        <v>1065956.3739463517</v>
      </c>
      <c r="AI13" s="42">
        <f t="shared" si="0"/>
        <v>43922</v>
      </c>
      <c r="AJ13" s="42">
        <f>AM12</f>
        <v>45748</v>
      </c>
      <c r="AK13" s="10">
        <f>DATE(YEAR(AI15)+1,MONTH(AI15),DAY(AI15))</f>
        <v>374</v>
      </c>
      <c r="AL13" s="42">
        <f t="shared" si="1"/>
        <v>44287</v>
      </c>
      <c r="AM13" s="42"/>
      <c r="AN13" s="42"/>
      <c r="AO13" s="42"/>
    </row>
    <row r="14" spans="1:60" ht="11.25" customHeight="1" x14ac:dyDescent="0.25">
      <c r="A14" s="82" t="s">
        <v>5</v>
      </c>
      <c r="B14" s="83" t="s">
        <v>6</v>
      </c>
      <c r="C14" s="26" t="s">
        <v>16</v>
      </c>
      <c r="D14" s="2"/>
      <c r="E14" s="84" t="s">
        <v>7</v>
      </c>
      <c r="F14" s="85" t="s">
        <v>26</v>
      </c>
      <c r="G14" s="86"/>
      <c r="H14" s="85" t="s">
        <v>0</v>
      </c>
      <c r="I14" s="87" t="s">
        <v>28</v>
      </c>
      <c r="J14" s="30" t="s">
        <v>31</v>
      </c>
      <c r="K14" s="31" t="s">
        <v>33</v>
      </c>
      <c r="L14" s="31" t="s">
        <v>10</v>
      </c>
      <c r="M14" s="88"/>
      <c r="N14" s="31" t="s">
        <v>37</v>
      </c>
      <c r="O14" s="81"/>
      <c r="P14" s="81"/>
      <c r="Q14" s="81"/>
      <c r="R14" s="81"/>
      <c r="S14" s="81"/>
      <c r="T14" s="81"/>
      <c r="U14" s="81"/>
      <c r="V14" s="81"/>
      <c r="W14" s="81"/>
      <c r="X14" s="81"/>
      <c r="Y14" s="81"/>
      <c r="Z14" s="81"/>
      <c r="AA14" s="81"/>
      <c r="AB14" s="81"/>
      <c r="AC14" s="81"/>
      <c r="AD14" s="81"/>
      <c r="AE14" s="32" t="s">
        <v>28</v>
      </c>
      <c r="AF14" s="74"/>
      <c r="AI14" s="42">
        <f t="shared" si="0"/>
        <v>44287</v>
      </c>
      <c r="AL14" s="42">
        <f t="shared" si="1"/>
        <v>44652</v>
      </c>
      <c r="AM14" s="42"/>
      <c r="AN14" s="42"/>
      <c r="AO14" s="42"/>
    </row>
    <row r="15" spans="1:60" ht="21.75" customHeight="1" x14ac:dyDescent="0.25">
      <c r="A15" s="89">
        <f t="shared" ref="A15:A25" si="2">CF17</f>
        <v>41992</v>
      </c>
      <c r="B15" s="90">
        <f>AG15</f>
        <v>42094</v>
      </c>
      <c r="C15" s="91">
        <f>AH15</f>
        <v>700000</v>
      </c>
      <c r="D15" s="52"/>
      <c r="E15" s="91">
        <f>AJ15</f>
        <v>17019.747416596394</v>
      </c>
      <c r="F15" s="91">
        <f>AK15</f>
        <v>717019.74741659639</v>
      </c>
      <c r="G15" s="94">
        <f>'FD DIARY'!M17</f>
        <v>0</v>
      </c>
      <c r="H15" s="91">
        <f>AM15</f>
        <v>0</v>
      </c>
      <c r="I15" s="91">
        <f>AN15</f>
        <v>717019.74741659639</v>
      </c>
      <c r="J15" s="92" t="s">
        <v>38</v>
      </c>
      <c r="K15" s="93"/>
      <c r="L15" s="93"/>
      <c r="M15" s="94"/>
      <c r="N15" s="93"/>
      <c r="O15" s="93"/>
      <c r="P15" s="93"/>
      <c r="Q15" s="93"/>
      <c r="R15" s="93"/>
      <c r="S15" s="93"/>
      <c r="T15" s="93"/>
      <c r="U15" s="93"/>
      <c r="V15" s="93"/>
      <c r="W15" s="93"/>
      <c r="X15" s="93"/>
      <c r="Y15" s="93"/>
      <c r="Z15" s="93"/>
      <c r="AA15" s="93"/>
      <c r="AB15" s="93"/>
      <c r="AC15" s="93"/>
      <c r="AD15" s="93"/>
      <c r="AE15" s="93"/>
      <c r="AG15" s="42">
        <f t="shared" ref="AG15:AG25" si="3">IF(BA15&gt;=CE17,"",BA15)</f>
        <v>42094</v>
      </c>
      <c r="AH15" s="74">
        <f t="shared" ref="AH15:AH25" si="4">IF(AZ15&gt;=CE17,"",BB15)</f>
        <v>700000</v>
      </c>
      <c r="AI15" s="10">
        <f t="shared" ref="AI15:AI25" si="5">IF(AZ15&gt;=CE17,"",BC15)</f>
        <v>8.5</v>
      </c>
      <c r="AJ15" s="74">
        <f t="shared" ref="AJ15:AJ25" si="6">IF(AZ15&gt;=CE17,"",BD15)</f>
        <v>17019.747416596394</v>
      </c>
      <c r="AK15" s="74">
        <f t="shared" ref="AK15:AK25" si="7">IF(AZ15&gt;=CE17,"",BE15)</f>
        <v>717019.74741659639</v>
      </c>
      <c r="AL15" s="10">
        <f>G15</f>
        <v>0</v>
      </c>
      <c r="AM15" s="74">
        <f t="shared" ref="AM15:AM25" si="8">IF(AZ15&gt;=CE17,"",BG15)</f>
        <v>0</v>
      </c>
      <c r="AN15" s="74">
        <f t="shared" ref="AN15:AN25" si="9">IF(AZ15&gt;=CE17,"",BH15)</f>
        <v>717019.74741659639</v>
      </c>
      <c r="AO15" s="42"/>
      <c r="AP15" s="42">
        <f>AU8</f>
        <v>43556</v>
      </c>
      <c r="AQ15" s="95">
        <f>AL7</f>
        <v>42095</v>
      </c>
      <c r="AR15" s="10" t="str">
        <f t="shared" ref="AR15:AR25" si="10">IF(AZ15=AP15,BB15,"")</f>
        <v/>
      </c>
      <c r="AZ15" s="96">
        <f>A7</f>
        <v>41992</v>
      </c>
      <c r="BA15" s="90">
        <f t="shared" ref="BA15:BA25" si="11">AQ15-1</f>
        <v>42094</v>
      </c>
      <c r="BB15" s="97">
        <f>B7</f>
        <v>700000</v>
      </c>
      <c r="BC15" s="98">
        <f>C7</f>
        <v>8.5</v>
      </c>
      <c r="BD15" s="99">
        <f t="shared" ref="BD15:BD25" si="12">BE15-BB15</f>
        <v>17019.747416596394</v>
      </c>
      <c r="BE15" s="99">
        <f t="shared" ref="BE15:BE25" si="13">CD17</f>
        <v>717019.74741659639</v>
      </c>
      <c r="BF15" s="165">
        <f>G15</f>
        <v>0</v>
      </c>
      <c r="BG15" s="100">
        <f t="shared" ref="BG15:BG25" si="14">ROUNDUP(BD15*BF15/100,0)</f>
        <v>0</v>
      </c>
      <c r="BH15" s="99">
        <f t="shared" ref="BH15:BH25" si="15">BE15-BG15</f>
        <v>717019.74741659639</v>
      </c>
    </row>
    <row r="16" spans="1:60" ht="21.75" customHeight="1" x14ac:dyDescent="0.25">
      <c r="A16" s="89">
        <f t="shared" si="2"/>
        <v>42095</v>
      </c>
      <c r="B16" s="90">
        <f t="shared" ref="B16:B25" si="16">AG16</f>
        <v>42460</v>
      </c>
      <c r="C16" s="91">
        <f t="shared" ref="C16:C25" si="17">AH16</f>
        <v>717019.74741659639</v>
      </c>
      <c r="D16" s="52"/>
      <c r="E16" s="91">
        <f t="shared" ref="E16:E25" si="18">AJ16</f>
        <v>62917.02134964976</v>
      </c>
      <c r="F16" s="91">
        <f t="shared" ref="F16:F25" si="19">AK16</f>
        <v>779936.76876624615</v>
      </c>
      <c r="G16" s="94">
        <f>'FD DIARY'!M18</f>
        <v>0</v>
      </c>
      <c r="H16" s="91">
        <f t="shared" ref="H16:H25" si="20">AM16</f>
        <v>0</v>
      </c>
      <c r="I16" s="91">
        <f t="shared" ref="I16:I25" si="21">AN16</f>
        <v>779936.76876624615</v>
      </c>
      <c r="J16" s="101">
        <f>CH24</f>
        <v>43556</v>
      </c>
      <c r="K16" s="91">
        <f>CI24</f>
        <v>1003793.1539039871</v>
      </c>
      <c r="L16" s="91">
        <f>CL24</f>
        <v>62306.517155079986</v>
      </c>
      <c r="M16" s="94">
        <f>'FD DIARY'!$M$27</f>
        <v>0</v>
      </c>
      <c r="N16" s="91">
        <f>CP24</f>
        <v>0</v>
      </c>
      <c r="O16" s="93"/>
      <c r="P16" s="93"/>
      <c r="Q16" s="93"/>
      <c r="R16" s="93"/>
      <c r="S16" s="93"/>
      <c r="T16" s="93"/>
      <c r="U16" s="93"/>
      <c r="V16" s="93"/>
      <c r="W16" s="93"/>
      <c r="X16" s="93"/>
      <c r="Y16" s="93"/>
      <c r="Z16" s="93"/>
      <c r="AA16" s="93"/>
      <c r="AB16" s="93"/>
      <c r="AC16" s="93"/>
      <c r="AD16" s="93"/>
      <c r="AE16" s="91">
        <f>AF16</f>
        <v>1065956.3739463517</v>
      </c>
      <c r="AF16" s="74">
        <f>MIN(AF12,AF13)</f>
        <v>1065956.3739463517</v>
      </c>
      <c r="AG16" s="42">
        <f t="shared" si="3"/>
        <v>42460</v>
      </c>
      <c r="AH16" s="74">
        <f t="shared" si="4"/>
        <v>717019.74741659639</v>
      </c>
      <c r="AI16" s="10">
        <f t="shared" si="5"/>
        <v>8.5</v>
      </c>
      <c r="AJ16" s="74">
        <f t="shared" si="6"/>
        <v>62917.02134964976</v>
      </c>
      <c r="AK16" s="74">
        <f t="shared" si="7"/>
        <v>779936.76876624615</v>
      </c>
      <c r="AL16" s="10">
        <f t="shared" ref="AL16:AL27" si="22">G16</f>
        <v>0</v>
      </c>
      <c r="AM16" s="74">
        <f t="shared" si="8"/>
        <v>0</v>
      </c>
      <c r="AN16" s="74">
        <f t="shared" si="9"/>
        <v>779936.76876624615</v>
      </c>
      <c r="AO16" s="42"/>
      <c r="AP16" s="42">
        <f>AP15</f>
        <v>43556</v>
      </c>
      <c r="AQ16" s="102">
        <f t="shared" ref="AQ16:AQ21" si="23">AI9</f>
        <v>42461</v>
      </c>
      <c r="AR16" s="10" t="str">
        <f t="shared" si="10"/>
        <v/>
      </c>
      <c r="AZ16" s="96">
        <f t="shared" ref="AZ16:AZ25" si="24">AQ15</f>
        <v>42095</v>
      </c>
      <c r="BA16" s="90">
        <f t="shared" si="11"/>
        <v>42460</v>
      </c>
      <c r="BB16" s="97">
        <f t="shared" ref="BB16:BB25" si="25">BH15</f>
        <v>717019.74741659639</v>
      </c>
      <c r="BC16" s="98">
        <f>BC15</f>
        <v>8.5</v>
      </c>
      <c r="BD16" s="99">
        <f t="shared" si="12"/>
        <v>62917.02134964976</v>
      </c>
      <c r="BE16" s="99">
        <f t="shared" si="13"/>
        <v>779936.76876624615</v>
      </c>
      <c r="BF16" s="165">
        <f t="shared" ref="BF16:BF25" si="26">G16</f>
        <v>0</v>
      </c>
      <c r="BG16" s="100">
        <f t="shared" si="14"/>
        <v>0</v>
      </c>
      <c r="BH16" s="103">
        <f t="shared" si="15"/>
        <v>779936.76876624615</v>
      </c>
    </row>
    <row r="17" spans="1:112" ht="21.75" customHeight="1" x14ac:dyDescent="0.25">
      <c r="A17" s="89">
        <f t="shared" si="2"/>
        <v>42461</v>
      </c>
      <c r="B17" s="90">
        <f t="shared" si="16"/>
        <v>42825</v>
      </c>
      <c r="C17" s="91">
        <f t="shared" si="17"/>
        <v>779936.76876624615</v>
      </c>
      <c r="D17" s="52"/>
      <c r="E17" s="91">
        <f t="shared" si="18"/>
        <v>68437.8617306503</v>
      </c>
      <c r="F17" s="91">
        <f t="shared" si="19"/>
        <v>848374.63049689645</v>
      </c>
      <c r="G17" s="94">
        <f>'FD DIARY'!M19</f>
        <v>0</v>
      </c>
      <c r="H17" s="91">
        <f t="shared" si="20"/>
        <v>0</v>
      </c>
      <c r="I17" s="91">
        <f t="shared" si="21"/>
        <v>848374.63049689645</v>
      </c>
      <c r="J17" s="20"/>
      <c r="AG17" s="42">
        <f t="shared" si="3"/>
        <v>42825</v>
      </c>
      <c r="AH17" s="74">
        <f t="shared" si="4"/>
        <v>779936.76876624615</v>
      </c>
      <c r="AI17" s="10">
        <f t="shared" si="5"/>
        <v>8.5</v>
      </c>
      <c r="AJ17" s="74">
        <f t="shared" si="6"/>
        <v>68437.8617306503</v>
      </c>
      <c r="AK17" s="74">
        <f t="shared" si="7"/>
        <v>848374.63049689645</v>
      </c>
      <c r="AL17" s="10">
        <f t="shared" si="22"/>
        <v>0</v>
      </c>
      <c r="AM17" s="74">
        <f t="shared" si="8"/>
        <v>0</v>
      </c>
      <c r="AN17" s="74">
        <f t="shared" si="9"/>
        <v>848374.63049689645</v>
      </c>
      <c r="AO17" s="75"/>
      <c r="AP17" s="75">
        <f t="shared" ref="AP17:AP25" si="27">AP16</f>
        <v>43556</v>
      </c>
      <c r="AQ17" s="104">
        <f t="shared" si="23"/>
        <v>42826</v>
      </c>
      <c r="AR17" s="52" t="str">
        <f t="shared" si="10"/>
        <v/>
      </c>
      <c r="AS17" s="52"/>
      <c r="AT17" s="52"/>
      <c r="AU17" s="52"/>
      <c r="AV17" s="52"/>
      <c r="AZ17" s="96">
        <f t="shared" si="24"/>
        <v>42461</v>
      </c>
      <c r="BA17" s="90">
        <f t="shared" si="11"/>
        <v>42825</v>
      </c>
      <c r="BB17" s="97">
        <f t="shared" si="25"/>
        <v>779936.76876624615</v>
      </c>
      <c r="BC17" s="98">
        <f t="shared" ref="BC17:BC25" si="28">BC16</f>
        <v>8.5</v>
      </c>
      <c r="BD17" s="99">
        <f t="shared" si="12"/>
        <v>68437.8617306503</v>
      </c>
      <c r="BE17" s="99">
        <f t="shared" si="13"/>
        <v>848374.63049689645</v>
      </c>
      <c r="BF17" s="165">
        <f t="shared" si="26"/>
        <v>0</v>
      </c>
      <c r="BG17" s="105">
        <f t="shared" si="14"/>
        <v>0</v>
      </c>
      <c r="BH17" s="106">
        <f t="shared" si="15"/>
        <v>848374.63049689645</v>
      </c>
      <c r="BK17" s="64">
        <f t="shared" ref="BK17:BK27" si="29">BC15</f>
        <v>8.5</v>
      </c>
      <c r="BL17" s="64">
        <f t="shared" ref="BL17:BL27" si="30">(400+BK17)/400</f>
        <v>1.02125</v>
      </c>
      <c r="BM17" s="64">
        <f t="shared" ref="BM17:BM27" si="31">BL17^4</f>
        <v>1.0877479617211911</v>
      </c>
      <c r="BN17" s="64">
        <f t="shared" ref="N17:BN27" si="32">1/365</f>
        <v>2.7397260273972603E-3</v>
      </c>
      <c r="BO17" s="64">
        <f t="shared" ref="BO17:BO27" si="33">BM17^BN17</f>
        <v>1.0002304634533572</v>
      </c>
      <c r="BP17" s="107">
        <f t="shared" ref="BP17:BP27" si="34">BB15</f>
        <v>700000</v>
      </c>
      <c r="BQ17" s="108">
        <f t="shared" ref="BQ17:BQ27" si="35">AZ15</f>
        <v>41992</v>
      </c>
      <c r="BR17" s="108">
        <f t="shared" ref="BR17:BR27" si="36">AQ15</f>
        <v>42095</v>
      </c>
      <c r="BS17" s="108">
        <f t="shared" ref="BS17:BS27" si="37">BR17-BQ17</f>
        <v>103</v>
      </c>
      <c r="BT17" s="64">
        <f t="shared" ref="BT17:BT27" si="38">BO17^BS17</f>
        <v>1.0240189177129329</v>
      </c>
      <c r="BU17" s="107">
        <f t="shared" ref="BU17:BU27" si="39">BP17*BT17</f>
        <v>716813.24239905295</v>
      </c>
      <c r="BV17" s="64">
        <f t="shared" ref="BV17:BV27" si="40">DATEDIF(BQ17,BR17,"m")</f>
        <v>3</v>
      </c>
      <c r="BW17" s="108">
        <f t="shared" ref="BW17:BW27" si="41">DATE(YEAR(BQ17),MONTH(BQ17)+BV17,DAY(BQ17))</f>
        <v>42082</v>
      </c>
      <c r="BX17" s="64">
        <f t="shared" ref="BX17:BX27" si="42">BM17^0.0833333333333333</f>
        <v>1.0070337437869112</v>
      </c>
      <c r="BY17" s="64">
        <f t="shared" ref="BY17:BY27" si="43">BX17^BV17</f>
        <v>1.02125</v>
      </c>
      <c r="BZ17" s="107">
        <f t="shared" ref="BZ17:BZ27" si="44">BP17*BY17</f>
        <v>714875</v>
      </c>
      <c r="CA17" s="108">
        <f t="shared" ref="CA17:CA27" si="45">BR17-BW17</f>
        <v>13</v>
      </c>
      <c r="CB17" s="64">
        <f t="shared" ref="CB17:CB27" si="46">BO17</f>
        <v>1.0002304634533572</v>
      </c>
      <c r="CC17" s="64">
        <f t="shared" ref="CC17:CC27" si="47">CB17^CA17</f>
        <v>1.0030001712419603</v>
      </c>
      <c r="CD17" s="107">
        <f t="shared" ref="CD17:CD27" si="48">BZ17*CC17</f>
        <v>717019.74741659639</v>
      </c>
      <c r="CE17" s="42">
        <f>CH24</f>
        <v>43556</v>
      </c>
      <c r="CF17" s="42">
        <f t="shared" ref="CF17:CF27" si="49">IF(AZ15&gt;=CE17,"",AZ15)</f>
        <v>41992</v>
      </c>
      <c r="CH17" s="1"/>
      <c r="CI17" s="1"/>
      <c r="CJ17" s="109" t="s">
        <v>23</v>
      </c>
      <c r="CK17" s="110"/>
      <c r="CL17" s="111"/>
      <c r="CM17" s="157"/>
      <c r="CN17" s="157"/>
      <c r="CO17" s="64"/>
      <c r="CP17" s="64"/>
      <c r="CQ17" s="64"/>
      <c r="CR17" s="64"/>
      <c r="CS17" s="64"/>
      <c r="CT17" s="64"/>
      <c r="CU17" s="64"/>
      <c r="CV17" s="64"/>
      <c r="CW17" s="64"/>
      <c r="CX17" s="64"/>
      <c r="CY17" s="64"/>
      <c r="CZ17" s="64"/>
      <c r="DA17" s="64"/>
      <c r="DB17" s="64"/>
      <c r="DC17" s="64"/>
      <c r="DD17" s="64"/>
      <c r="DE17" s="64"/>
      <c r="DF17" s="64"/>
      <c r="DG17" s="64"/>
    </row>
    <row r="18" spans="1:112" ht="21.75" customHeight="1" x14ac:dyDescent="0.25">
      <c r="A18" s="89">
        <f t="shared" si="2"/>
        <v>42826</v>
      </c>
      <c r="B18" s="90">
        <f t="shared" si="16"/>
        <v>43190</v>
      </c>
      <c r="C18" s="91">
        <f t="shared" si="17"/>
        <v>848374.63049689645</v>
      </c>
      <c r="D18" s="52"/>
      <c r="E18" s="91">
        <f t="shared" si="18"/>
        <v>74443.144602071494</v>
      </c>
      <c r="F18" s="91">
        <f t="shared" si="19"/>
        <v>922817.77509896795</v>
      </c>
      <c r="G18" s="94">
        <f>'FD DIARY'!M20</f>
        <v>0</v>
      </c>
      <c r="H18" s="91">
        <f t="shared" si="20"/>
        <v>0</v>
      </c>
      <c r="I18" s="91">
        <f t="shared" si="21"/>
        <v>922817.77509896795</v>
      </c>
      <c r="J18" s="64"/>
      <c r="AG18" s="42">
        <f t="shared" si="3"/>
        <v>43190</v>
      </c>
      <c r="AH18" s="74">
        <f t="shared" si="4"/>
        <v>848374.63049689645</v>
      </c>
      <c r="AI18" s="10">
        <f t="shared" si="5"/>
        <v>8.5</v>
      </c>
      <c r="AJ18" s="74">
        <f t="shared" si="6"/>
        <v>74443.144602071494</v>
      </c>
      <c r="AK18" s="74">
        <f t="shared" si="7"/>
        <v>922817.77509896795</v>
      </c>
      <c r="AL18" s="10">
        <f t="shared" si="22"/>
        <v>0</v>
      </c>
      <c r="AM18" s="74">
        <f t="shared" si="8"/>
        <v>0</v>
      </c>
      <c r="AN18" s="74">
        <f t="shared" si="9"/>
        <v>922817.77509896795</v>
      </c>
      <c r="AP18" s="42">
        <f t="shared" si="27"/>
        <v>43556</v>
      </c>
      <c r="AQ18" s="112">
        <f t="shared" si="23"/>
        <v>43191</v>
      </c>
      <c r="AR18" s="10" t="str">
        <f t="shared" si="10"/>
        <v/>
      </c>
      <c r="AZ18" s="96">
        <f t="shared" si="24"/>
        <v>42826</v>
      </c>
      <c r="BA18" s="90">
        <f t="shared" si="11"/>
        <v>43190</v>
      </c>
      <c r="BB18" s="97">
        <f t="shared" si="25"/>
        <v>848374.63049689645</v>
      </c>
      <c r="BC18" s="98">
        <f t="shared" si="28"/>
        <v>8.5</v>
      </c>
      <c r="BD18" s="99">
        <f t="shared" si="12"/>
        <v>74443.144602071494</v>
      </c>
      <c r="BE18" s="99">
        <f t="shared" si="13"/>
        <v>922817.77509896795</v>
      </c>
      <c r="BF18" s="165">
        <f t="shared" si="26"/>
        <v>0</v>
      </c>
      <c r="BG18" s="100">
        <f t="shared" si="14"/>
        <v>0</v>
      </c>
      <c r="BH18" s="113">
        <f t="shared" si="15"/>
        <v>922817.77509896795</v>
      </c>
      <c r="BK18" s="64">
        <f t="shared" si="29"/>
        <v>8.5</v>
      </c>
      <c r="BL18" s="64">
        <f t="shared" si="30"/>
        <v>1.02125</v>
      </c>
      <c r="BM18" s="64">
        <f t="shared" si="31"/>
        <v>1.0877479617211911</v>
      </c>
      <c r="BN18" s="64">
        <f t="shared" si="32"/>
        <v>2.7397260273972603E-3</v>
      </c>
      <c r="BO18" s="64">
        <f t="shared" si="33"/>
        <v>1.0002304634533572</v>
      </c>
      <c r="BP18" s="107">
        <f t="shared" si="34"/>
        <v>717019.74741659639</v>
      </c>
      <c r="BQ18" s="108">
        <f t="shared" si="35"/>
        <v>42095</v>
      </c>
      <c r="BR18" s="108">
        <f t="shared" si="36"/>
        <v>42461</v>
      </c>
      <c r="BS18" s="108">
        <f t="shared" si="37"/>
        <v>366</v>
      </c>
      <c r="BT18" s="64">
        <f t="shared" si="38"/>
        <v>1.0879986478727961</v>
      </c>
      <c r="BU18" s="107">
        <f t="shared" si="39"/>
        <v>780116.51568735065</v>
      </c>
      <c r="BV18" s="64">
        <f t="shared" si="40"/>
        <v>12</v>
      </c>
      <c r="BW18" s="108">
        <f t="shared" si="41"/>
        <v>42461</v>
      </c>
      <c r="BX18" s="64">
        <f t="shared" si="42"/>
        <v>1.0070337437869112</v>
      </c>
      <c r="BY18" s="64">
        <f t="shared" si="43"/>
        <v>1.0877479617211914</v>
      </c>
      <c r="BZ18" s="107">
        <f t="shared" si="44"/>
        <v>779936.76876624615</v>
      </c>
      <c r="CA18" s="108">
        <f t="shared" si="45"/>
        <v>0</v>
      </c>
      <c r="CB18" s="64">
        <f t="shared" si="46"/>
        <v>1.0002304634533572</v>
      </c>
      <c r="CC18" s="64">
        <f t="shared" si="47"/>
        <v>1</v>
      </c>
      <c r="CD18" s="107">
        <f t="shared" si="48"/>
        <v>779936.76876624615</v>
      </c>
      <c r="CE18" s="42">
        <f t="shared" ref="CE18:CE27" si="50">CE17</f>
        <v>43556</v>
      </c>
      <c r="CF18" s="42">
        <f t="shared" si="49"/>
        <v>42095</v>
      </c>
      <c r="CH18" s="1"/>
      <c r="CI18" s="1"/>
      <c r="CJ18" s="360"/>
      <c r="CK18" s="357"/>
      <c r="CL18" s="357"/>
      <c r="CM18" s="357"/>
      <c r="CN18" s="357"/>
      <c r="CO18" s="64"/>
      <c r="CP18" s="64"/>
      <c r="CQ18" s="64"/>
      <c r="CR18" s="64"/>
      <c r="CS18" s="64"/>
      <c r="CT18" s="64"/>
      <c r="CU18" s="64"/>
      <c r="CV18" s="64"/>
      <c r="CW18" s="64"/>
      <c r="CX18" s="64"/>
      <c r="CY18" s="64"/>
      <c r="CZ18" s="64"/>
      <c r="DA18" s="64"/>
      <c r="DB18" s="64"/>
      <c r="DC18" s="64"/>
      <c r="DD18" s="64"/>
      <c r="DE18" s="64"/>
      <c r="DF18" s="64"/>
      <c r="DG18" s="64"/>
    </row>
    <row r="19" spans="1:112" ht="21.75" customHeight="1" x14ac:dyDescent="0.25">
      <c r="A19" s="89">
        <f t="shared" si="2"/>
        <v>43191</v>
      </c>
      <c r="B19" s="90">
        <f t="shared" si="16"/>
        <v>43555</v>
      </c>
      <c r="C19" s="91">
        <f t="shared" si="17"/>
        <v>922817.77509896795</v>
      </c>
      <c r="D19" s="52"/>
      <c r="E19" s="91">
        <f t="shared" si="18"/>
        <v>80975.378805019194</v>
      </c>
      <c r="F19" s="91">
        <f t="shared" si="19"/>
        <v>1003793.1539039871</v>
      </c>
      <c r="G19" s="94">
        <f>'FD DIARY'!M21</f>
        <v>0</v>
      </c>
      <c r="H19" s="91">
        <f t="shared" si="20"/>
        <v>0</v>
      </c>
      <c r="I19" s="91">
        <f t="shared" si="21"/>
        <v>1003793.1539039871</v>
      </c>
      <c r="J19" s="64"/>
      <c r="AG19" s="42">
        <f t="shared" si="3"/>
        <v>43555</v>
      </c>
      <c r="AH19" s="74">
        <f t="shared" si="4"/>
        <v>922817.77509896795</v>
      </c>
      <c r="AI19" s="10">
        <f t="shared" si="5"/>
        <v>8.5</v>
      </c>
      <c r="AJ19" s="74">
        <f t="shared" si="6"/>
        <v>80975.378805019194</v>
      </c>
      <c r="AK19" s="74">
        <f t="shared" si="7"/>
        <v>1003793.1539039871</v>
      </c>
      <c r="AL19" s="10">
        <f t="shared" si="22"/>
        <v>0</v>
      </c>
      <c r="AM19" s="74">
        <f t="shared" si="8"/>
        <v>0</v>
      </c>
      <c r="AN19" s="74">
        <f t="shared" si="9"/>
        <v>1003793.1539039871</v>
      </c>
      <c r="AP19" s="42">
        <f t="shared" si="27"/>
        <v>43556</v>
      </c>
      <c r="AQ19" s="95">
        <f t="shared" si="23"/>
        <v>43556</v>
      </c>
      <c r="AR19" s="43" t="str">
        <f t="shared" si="10"/>
        <v/>
      </c>
      <c r="AZ19" s="96">
        <f t="shared" si="24"/>
        <v>43191</v>
      </c>
      <c r="BA19" s="90">
        <f t="shared" si="11"/>
        <v>43555</v>
      </c>
      <c r="BB19" s="97">
        <f t="shared" si="25"/>
        <v>922817.77509896795</v>
      </c>
      <c r="BC19" s="98">
        <f t="shared" si="28"/>
        <v>8.5</v>
      </c>
      <c r="BD19" s="99">
        <f t="shared" si="12"/>
        <v>80975.378805019194</v>
      </c>
      <c r="BE19" s="99">
        <f t="shared" si="13"/>
        <v>1003793.1539039871</v>
      </c>
      <c r="BF19" s="165">
        <f t="shared" si="26"/>
        <v>0</v>
      </c>
      <c r="BG19" s="100">
        <f t="shared" si="14"/>
        <v>0</v>
      </c>
      <c r="BH19" s="99">
        <f t="shared" si="15"/>
        <v>1003793.1539039871</v>
      </c>
      <c r="BK19" s="20">
        <f t="shared" si="29"/>
        <v>8.5</v>
      </c>
      <c r="BL19" s="20">
        <f t="shared" si="30"/>
        <v>1.02125</v>
      </c>
      <c r="BM19" s="20">
        <f t="shared" si="31"/>
        <v>1.0877479617211911</v>
      </c>
      <c r="BN19" s="20">
        <f t="shared" si="32"/>
        <v>2.7397260273972603E-3</v>
      </c>
      <c r="BO19" s="20">
        <f t="shared" si="33"/>
        <v>1.0002304634533572</v>
      </c>
      <c r="BP19" s="114">
        <f t="shared" si="34"/>
        <v>779936.76876624615</v>
      </c>
      <c r="BQ19" s="115">
        <f t="shared" si="35"/>
        <v>42461</v>
      </c>
      <c r="BR19" s="115">
        <f t="shared" si="36"/>
        <v>42826</v>
      </c>
      <c r="BS19" s="115">
        <f t="shared" si="37"/>
        <v>365</v>
      </c>
      <c r="BT19" s="20">
        <f t="shared" si="38"/>
        <v>1.0877479617211558</v>
      </c>
      <c r="BU19" s="114">
        <f t="shared" si="39"/>
        <v>848374.63049686875</v>
      </c>
      <c r="BV19" s="20">
        <f t="shared" si="40"/>
        <v>12</v>
      </c>
      <c r="BW19" s="115">
        <f t="shared" si="41"/>
        <v>42826</v>
      </c>
      <c r="BX19" s="20">
        <f t="shared" si="42"/>
        <v>1.0070337437869112</v>
      </c>
      <c r="BY19" s="20">
        <f t="shared" si="43"/>
        <v>1.0877479617211914</v>
      </c>
      <c r="BZ19" s="114">
        <f t="shared" si="44"/>
        <v>848374.63049689645</v>
      </c>
      <c r="CA19" s="115">
        <f t="shared" si="45"/>
        <v>0</v>
      </c>
      <c r="CB19" s="20">
        <f t="shared" si="46"/>
        <v>1.0002304634533572</v>
      </c>
      <c r="CC19" s="20">
        <f t="shared" si="47"/>
        <v>1</v>
      </c>
      <c r="CD19" s="114">
        <f t="shared" si="48"/>
        <v>848374.63049689645</v>
      </c>
      <c r="CE19" s="42">
        <f t="shared" si="50"/>
        <v>43556</v>
      </c>
      <c r="CF19" s="42">
        <f t="shared" si="49"/>
        <v>42461</v>
      </c>
      <c r="CH19" s="1"/>
      <c r="CI19" s="1"/>
      <c r="CJ19" s="157"/>
      <c r="CK19" s="157"/>
      <c r="CL19" s="157"/>
      <c r="CM19" s="157"/>
      <c r="CN19" s="157"/>
      <c r="CO19" s="64"/>
      <c r="CP19" s="64"/>
      <c r="CQ19" s="64"/>
      <c r="CR19" s="64"/>
      <c r="CS19" s="64"/>
      <c r="CT19" s="64"/>
      <c r="CU19" s="64"/>
      <c r="CV19" s="64"/>
      <c r="CW19" s="64"/>
      <c r="CX19" s="64"/>
      <c r="CY19" s="64"/>
      <c r="CZ19" s="64"/>
      <c r="DA19" s="64"/>
      <c r="DB19" s="64"/>
      <c r="DC19" s="64"/>
      <c r="DD19" s="64"/>
      <c r="DE19" s="64"/>
      <c r="DF19" s="64"/>
      <c r="DG19" s="64"/>
    </row>
    <row r="20" spans="1:112" ht="21.75" customHeight="1" x14ac:dyDescent="0.25">
      <c r="A20" s="89" t="str">
        <f t="shared" si="2"/>
        <v/>
      </c>
      <c r="B20" s="90" t="str">
        <f t="shared" si="16"/>
        <v/>
      </c>
      <c r="C20" s="91" t="str">
        <f t="shared" si="17"/>
        <v/>
      </c>
      <c r="D20" s="52"/>
      <c r="E20" s="91" t="str">
        <f t="shared" si="18"/>
        <v/>
      </c>
      <c r="F20" s="91" t="str">
        <f t="shared" si="19"/>
        <v/>
      </c>
      <c r="G20" s="94">
        <f>'FD DIARY'!M22</f>
        <v>0</v>
      </c>
      <c r="H20" s="91" t="str">
        <f t="shared" si="20"/>
        <v/>
      </c>
      <c r="I20" s="91" t="str">
        <f t="shared" si="21"/>
        <v/>
      </c>
      <c r="J20" s="64"/>
      <c r="AG20" s="42" t="str">
        <f t="shared" si="3"/>
        <v/>
      </c>
      <c r="AH20" s="74" t="str">
        <f t="shared" si="4"/>
        <v/>
      </c>
      <c r="AI20" s="10" t="str">
        <f t="shared" si="5"/>
        <v/>
      </c>
      <c r="AJ20" s="74" t="str">
        <f t="shared" si="6"/>
        <v/>
      </c>
      <c r="AK20" s="74" t="str">
        <f t="shared" si="7"/>
        <v/>
      </c>
      <c r="AL20" s="10">
        <f t="shared" si="22"/>
        <v>0</v>
      </c>
      <c r="AM20" s="74" t="str">
        <f t="shared" si="8"/>
        <v/>
      </c>
      <c r="AN20" s="74" t="str">
        <f t="shared" si="9"/>
        <v/>
      </c>
      <c r="AP20" s="42">
        <f t="shared" si="27"/>
        <v>43556</v>
      </c>
      <c r="AQ20" s="95">
        <f t="shared" si="23"/>
        <v>43922</v>
      </c>
      <c r="AR20" s="10">
        <f t="shared" si="10"/>
        <v>1003793.1539039871</v>
      </c>
      <c r="AZ20" s="96">
        <f t="shared" si="24"/>
        <v>43556</v>
      </c>
      <c r="BA20" s="90">
        <f t="shared" si="11"/>
        <v>43921</v>
      </c>
      <c r="BB20" s="97">
        <f t="shared" si="25"/>
        <v>1003793.1539039871</v>
      </c>
      <c r="BC20" s="98">
        <f t="shared" si="28"/>
        <v>8.5</v>
      </c>
      <c r="BD20" s="99">
        <f t="shared" si="12"/>
        <v>88080.803244761075</v>
      </c>
      <c r="BE20" s="99">
        <f t="shared" si="13"/>
        <v>1091873.9571487482</v>
      </c>
      <c r="BF20" s="165">
        <f t="shared" si="26"/>
        <v>0</v>
      </c>
      <c r="BG20" s="100">
        <f t="shared" si="14"/>
        <v>0</v>
      </c>
      <c r="BH20" s="99">
        <f t="shared" si="15"/>
        <v>1091873.9571487482</v>
      </c>
      <c r="BK20" s="64">
        <f t="shared" si="29"/>
        <v>8.5</v>
      </c>
      <c r="BL20" s="64">
        <f t="shared" si="30"/>
        <v>1.02125</v>
      </c>
      <c r="BM20" s="64">
        <f t="shared" si="31"/>
        <v>1.0877479617211911</v>
      </c>
      <c r="BN20" s="64">
        <f t="shared" si="32"/>
        <v>2.7397260273972603E-3</v>
      </c>
      <c r="BO20" s="64">
        <f t="shared" si="33"/>
        <v>1.0002304634533572</v>
      </c>
      <c r="BP20" s="107">
        <f t="shared" si="34"/>
        <v>848374.63049689645</v>
      </c>
      <c r="BQ20" s="108">
        <f t="shared" si="35"/>
        <v>42826</v>
      </c>
      <c r="BR20" s="108">
        <f t="shared" si="36"/>
        <v>43191</v>
      </c>
      <c r="BS20" s="108">
        <f t="shared" si="37"/>
        <v>365</v>
      </c>
      <c r="BT20" s="64">
        <f t="shared" si="38"/>
        <v>1.0877479617211558</v>
      </c>
      <c r="BU20" s="107">
        <f t="shared" si="39"/>
        <v>922817.77509893791</v>
      </c>
      <c r="BV20" s="64">
        <f t="shared" si="40"/>
        <v>12</v>
      </c>
      <c r="BW20" s="108">
        <f t="shared" si="41"/>
        <v>43191</v>
      </c>
      <c r="BX20" s="64">
        <f t="shared" si="42"/>
        <v>1.0070337437869112</v>
      </c>
      <c r="BY20" s="64">
        <f t="shared" si="43"/>
        <v>1.0877479617211914</v>
      </c>
      <c r="BZ20" s="107">
        <f t="shared" si="44"/>
        <v>922817.77509896795</v>
      </c>
      <c r="CA20" s="108">
        <f t="shared" si="45"/>
        <v>0</v>
      </c>
      <c r="CB20" s="64">
        <f t="shared" si="46"/>
        <v>1.0002304634533572</v>
      </c>
      <c r="CC20" s="64">
        <f t="shared" si="47"/>
        <v>1</v>
      </c>
      <c r="CD20" s="107">
        <f t="shared" si="48"/>
        <v>922817.77509896795</v>
      </c>
      <c r="CE20" s="42">
        <f t="shared" si="50"/>
        <v>43556</v>
      </c>
      <c r="CF20" s="42">
        <f t="shared" si="49"/>
        <v>42826</v>
      </c>
      <c r="CH20" s="1"/>
      <c r="CI20" s="1"/>
      <c r="CJ20" s="157"/>
      <c r="CK20" s="157"/>
      <c r="CL20" s="157"/>
      <c r="CM20" s="157"/>
      <c r="CN20" s="157"/>
      <c r="CO20" s="64"/>
      <c r="CP20" s="64"/>
      <c r="CQ20" s="64"/>
      <c r="CR20" s="64"/>
      <c r="CS20" s="64"/>
      <c r="CT20" s="64"/>
      <c r="CU20" s="64"/>
      <c r="CV20" s="64"/>
      <c r="CW20" s="64"/>
      <c r="CX20" s="64"/>
      <c r="CY20" s="64"/>
      <c r="CZ20" s="64"/>
      <c r="DA20" s="64"/>
      <c r="DB20" s="64"/>
      <c r="DC20" s="64"/>
      <c r="DD20" s="64"/>
      <c r="DE20" s="64"/>
      <c r="DF20" s="64"/>
      <c r="DG20" s="64"/>
    </row>
    <row r="21" spans="1:112" ht="21.75" customHeight="1" x14ac:dyDescent="0.25">
      <c r="A21" s="89" t="str">
        <f t="shared" si="2"/>
        <v/>
      </c>
      <c r="B21" s="90" t="str">
        <f t="shared" si="16"/>
        <v/>
      </c>
      <c r="C21" s="91" t="str">
        <f t="shared" si="17"/>
        <v/>
      </c>
      <c r="D21" s="52"/>
      <c r="E21" s="91" t="str">
        <f t="shared" si="18"/>
        <v/>
      </c>
      <c r="F21" s="91" t="str">
        <f t="shared" si="19"/>
        <v/>
      </c>
      <c r="G21" s="94">
        <f>'FD DIARY'!M23</f>
        <v>0</v>
      </c>
      <c r="H21" s="91" t="str">
        <f t="shared" si="20"/>
        <v/>
      </c>
      <c r="I21" s="91" t="str">
        <f t="shared" si="21"/>
        <v/>
      </c>
      <c r="J21" s="64"/>
      <c r="AG21" s="42" t="str">
        <f t="shared" si="3"/>
        <v/>
      </c>
      <c r="AH21" s="74" t="str">
        <f t="shared" si="4"/>
        <v/>
      </c>
      <c r="AI21" s="10" t="str">
        <f t="shared" si="5"/>
        <v/>
      </c>
      <c r="AJ21" s="74" t="str">
        <f t="shared" si="6"/>
        <v/>
      </c>
      <c r="AK21" s="74" t="str">
        <f t="shared" si="7"/>
        <v/>
      </c>
      <c r="AL21" s="10">
        <f t="shared" si="22"/>
        <v>0</v>
      </c>
      <c r="AM21" s="74" t="str">
        <f t="shared" si="8"/>
        <v/>
      </c>
      <c r="AN21" s="74" t="str">
        <f t="shared" si="9"/>
        <v/>
      </c>
      <c r="AP21" s="42">
        <f t="shared" si="27"/>
        <v>43556</v>
      </c>
      <c r="AQ21" s="95">
        <f t="shared" si="23"/>
        <v>44287</v>
      </c>
      <c r="AR21" s="10" t="str">
        <f t="shared" si="10"/>
        <v/>
      </c>
      <c r="AZ21" s="96">
        <f t="shared" si="24"/>
        <v>43922</v>
      </c>
      <c r="BA21" s="90">
        <f t="shared" si="11"/>
        <v>44286</v>
      </c>
      <c r="BB21" s="97">
        <f t="shared" si="25"/>
        <v>1091873.9571487482</v>
      </c>
      <c r="BC21" s="98">
        <f t="shared" si="28"/>
        <v>8.5</v>
      </c>
      <c r="BD21" s="99">
        <f t="shared" si="12"/>
        <v>95809.714196254034</v>
      </c>
      <c r="BE21" s="99">
        <f t="shared" si="13"/>
        <v>1187683.6713450023</v>
      </c>
      <c r="BF21" s="165">
        <f t="shared" si="26"/>
        <v>0</v>
      </c>
      <c r="BG21" s="100">
        <f t="shared" si="14"/>
        <v>0</v>
      </c>
      <c r="BH21" s="99">
        <f t="shared" si="15"/>
        <v>1187683.6713450023</v>
      </c>
      <c r="BK21" s="64">
        <f t="shared" si="29"/>
        <v>8.5</v>
      </c>
      <c r="BL21" s="64">
        <f t="shared" si="30"/>
        <v>1.02125</v>
      </c>
      <c r="BM21" s="64">
        <f t="shared" si="31"/>
        <v>1.0877479617211911</v>
      </c>
      <c r="BN21" s="64">
        <f t="shared" si="32"/>
        <v>2.7397260273972603E-3</v>
      </c>
      <c r="BO21" s="64">
        <f t="shared" si="33"/>
        <v>1.0002304634533572</v>
      </c>
      <c r="BP21" s="107">
        <f t="shared" si="34"/>
        <v>922817.77509896795</v>
      </c>
      <c r="BQ21" s="108">
        <f t="shared" si="35"/>
        <v>43191</v>
      </c>
      <c r="BR21" s="108">
        <f t="shared" si="36"/>
        <v>43556</v>
      </c>
      <c r="BS21" s="108">
        <f t="shared" si="37"/>
        <v>365</v>
      </c>
      <c r="BT21" s="64">
        <f t="shared" si="38"/>
        <v>1.0877479617211558</v>
      </c>
      <c r="BU21" s="107">
        <f t="shared" si="39"/>
        <v>1003793.1539039544</v>
      </c>
      <c r="BV21" s="64">
        <f t="shared" si="40"/>
        <v>12</v>
      </c>
      <c r="BW21" s="108">
        <f t="shared" si="41"/>
        <v>43556</v>
      </c>
      <c r="BX21" s="64">
        <f t="shared" si="42"/>
        <v>1.0070337437869112</v>
      </c>
      <c r="BY21" s="64">
        <f t="shared" si="43"/>
        <v>1.0877479617211914</v>
      </c>
      <c r="BZ21" s="107">
        <f t="shared" si="44"/>
        <v>1003793.1539039871</v>
      </c>
      <c r="CA21" s="108">
        <f t="shared" si="45"/>
        <v>0</v>
      </c>
      <c r="CB21" s="64">
        <f t="shared" si="46"/>
        <v>1.0002304634533572</v>
      </c>
      <c r="CC21" s="64">
        <f t="shared" si="47"/>
        <v>1</v>
      </c>
      <c r="CD21" s="107">
        <f t="shared" si="48"/>
        <v>1003793.1539039871</v>
      </c>
      <c r="CE21" s="42">
        <f t="shared" si="50"/>
        <v>43556</v>
      </c>
      <c r="CF21" s="42">
        <f t="shared" si="49"/>
        <v>43191</v>
      </c>
      <c r="CH21" s="18"/>
      <c r="CI21" s="19"/>
      <c r="CJ21" s="116"/>
      <c r="CK21" s="116"/>
      <c r="CL21" s="116"/>
      <c r="CM21" s="116"/>
      <c r="CN21" s="116"/>
      <c r="CO21" s="47"/>
      <c r="CP21" s="47"/>
      <c r="CQ21" s="117"/>
      <c r="CR21" s="118"/>
      <c r="CS21" s="118"/>
      <c r="CT21" s="118"/>
      <c r="CU21" s="118"/>
      <c r="CV21" s="118"/>
      <c r="CW21" s="118"/>
      <c r="CX21" s="118"/>
      <c r="CY21" s="118"/>
      <c r="CZ21" s="118"/>
      <c r="DA21" s="118"/>
      <c r="DB21" s="118"/>
      <c r="DC21" s="118"/>
      <c r="DD21" s="118"/>
      <c r="DE21" s="118"/>
      <c r="DF21" s="118"/>
      <c r="DG21" s="118"/>
      <c r="DH21" s="47"/>
    </row>
    <row r="22" spans="1:112" ht="21.75" customHeight="1" x14ac:dyDescent="0.25">
      <c r="A22" s="89" t="str">
        <f t="shared" si="2"/>
        <v/>
      </c>
      <c r="B22" s="90" t="str">
        <f t="shared" si="16"/>
        <v/>
      </c>
      <c r="C22" s="91" t="str">
        <f t="shared" si="17"/>
        <v/>
      </c>
      <c r="D22" s="52"/>
      <c r="E22" s="91" t="str">
        <f t="shared" si="18"/>
        <v/>
      </c>
      <c r="F22" s="91" t="str">
        <f t="shared" si="19"/>
        <v/>
      </c>
      <c r="G22" s="94">
        <f>'FD DIARY'!M24</f>
        <v>0</v>
      </c>
      <c r="H22" s="91" t="str">
        <f t="shared" si="20"/>
        <v/>
      </c>
      <c r="I22" s="91" t="str">
        <f t="shared" si="21"/>
        <v/>
      </c>
      <c r="J22" s="119" t="s">
        <v>39</v>
      </c>
      <c r="AG22" s="42" t="str">
        <f t="shared" si="3"/>
        <v/>
      </c>
      <c r="AH22" s="74" t="str">
        <f t="shared" si="4"/>
        <v/>
      </c>
      <c r="AI22" s="10" t="str">
        <f t="shared" si="5"/>
        <v/>
      </c>
      <c r="AJ22" s="74" t="str">
        <f t="shared" si="6"/>
        <v/>
      </c>
      <c r="AK22" s="74" t="str">
        <f t="shared" si="7"/>
        <v/>
      </c>
      <c r="AL22" s="10">
        <f t="shared" si="22"/>
        <v>0</v>
      </c>
      <c r="AM22" s="74" t="str">
        <f t="shared" si="8"/>
        <v/>
      </c>
      <c r="AN22" s="74" t="str">
        <f t="shared" si="9"/>
        <v/>
      </c>
      <c r="AP22" s="42">
        <f t="shared" si="27"/>
        <v>43556</v>
      </c>
      <c r="AQ22" s="95">
        <f>AJ10</f>
        <v>44652</v>
      </c>
      <c r="AR22" s="10" t="str">
        <f t="shared" si="10"/>
        <v/>
      </c>
      <c r="AZ22" s="96">
        <f t="shared" si="24"/>
        <v>44287</v>
      </c>
      <c r="BA22" s="90">
        <f t="shared" si="11"/>
        <v>44651</v>
      </c>
      <c r="BB22" s="97">
        <f t="shared" si="25"/>
        <v>1187683.6713450023</v>
      </c>
      <c r="BC22" s="98">
        <f t="shared" si="28"/>
        <v>8.5</v>
      </c>
      <c r="BD22" s="99">
        <f t="shared" si="12"/>
        <v>104216.82133006537</v>
      </c>
      <c r="BE22" s="99">
        <f t="shared" si="13"/>
        <v>1291900.4926750676</v>
      </c>
      <c r="BF22" s="165">
        <f t="shared" si="26"/>
        <v>0</v>
      </c>
      <c r="BG22" s="100">
        <f t="shared" si="14"/>
        <v>0</v>
      </c>
      <c r="BH22" s="99">
        <f t="shared" si="15"/>
        <v>1291900.4926750676</v>
      </c>
      <c r="BK22" s="64">
        <f t="shared" si="29"/>
        <v>8.5</v>
      </c>
      <c r="BL22" s="64">
        <f t="shared" si="30"/>
        <v>1.02125</v>
      </c>
      <c r="BM22" s="64">
        <f t="shared" si="31"/>
        <v>1.0877479617211911</v>
      </c>
      <c r="BN22" s="64">
        <f t="shared" si="32"/>
        <v>2.7397260273972603E-3</v>
      </c>
      <c r="BO22" s="64">
        <f t="shared" si="33"/>
        <v>1.0002304634533572</v>
      </c>
      <c r="BP22" s="107">
        <f t="shared" si="34"/>
        <v>1003793.1539039871</v>
      </c>
      <c r="BQ22" s="108">
        <f t="shared" si="35"/>
        <v>43556</v>
      </c>
      <c r="BR22" s="108">
        <f t="shared" si="36"/>
        <v>43922</v>
      </c>
      <c r="BS22" s="108">
        <f t="shared" si="37"/>
        <v>366</v>
      </c>
      <c r="BT22" s="64">
        <f t="shared" si="38"/>
        <v>1.0879986478727961</v>
      </c>
      <c r="BU22" s="107">
        <f t="shared" si="39"/>
        <v>1092125.5941915074</v>
      </c>
      <c r="BV22" s="64">
        <f t="shared" si="40"/>
        <v>12</v>
      </c>
      <c r="BW22" s="108">
        <f t="shared" si="41"/>
        <v>43922</v>
      </c>
      <c r="BX22" s="64">
        <f t="shared" si="42"/>
        <v>1.0070337437869112</v>
      </c>
      <c r="BY22" s="64">
        <f t="shared" si="43"/>
        <v>1.0877479617211914</v>
      </c>
      <c r="BZ22" s="107">
        <f t="shared" si="44"/>
        <v>1091873.9571487482</v>
      </c>
      <c r="CA22" s="108">
        <f t="shared" si="45"/>
        <v>0</v>
      </c>
      <c r="CB22" s="64">
        <f t="shared" si="46"/>
        <v>1.0002304634533572</v>
      </c>
      <c r="CC22" s="64">
        <f t="shared" si="47"/>
        <v>1</v>
      </c>
      <c r="CD22" s="107">
        <f t="shared" si="48"/>
        <v>1091873.9571487482</v>
      </c>
      <c r="CE22" s="42">
        <f t="shared" si="50"/>
        <v>43556</v>
      </c>
      <c r="CF22" s="42" t="str">
        <f t="shared" si="49"/>
        <v/>
      </c>
      <c r="CH22" s="6" t="s">
        <v>14</v>
      </c>
      <c r="CI22" s="7"/>
      <c r="CJ22" s="358">
        <f>D7</f>
        <v>43818</v>
      </c>
      <c r="CK22" s="359"/>
      <c r="CL22" s="359"/>
      <c r="CM22" s="359"/>
      <c r="CN22" s="359"/>
      <c r="CO22" s="52"/>
      <c r="CP22" s="52"/>
      <c r="CQ22" s="11" t="s">
        <v>21</v>
      </c>
      <c r="CR22" s="20"/>
      <c r="CS22" s="20"/>
      <c r="CT22" s="20"/>
      <c r="CU22" s="20"/>
      <c r="CV22" s="20"/>
      <c r="CW22" s="20"/>
      <c r="CX22" s="20"/>
      <c r="CY22" s="20"/>
      <c r="CZ22" s="20"/>
      <c r="DA22" s="20"/>
      <c r="DB22" s="20"/>
      <c r="DC22" s="20"/>
      <c r="DD22" s="20"/>
      <c r="DE22" s="20"/>
      <c r="DF22" s="20"/>
      <c r="DG22" s="20"/>
      <c r="DH22" s="52"/>
    </row>
    <row r="23" spans="1:112" ht="21.75" customHeight="1" x14ac:dyDescent="0.25">
      <c r="A23" s="89" t="str">
        <f t="shared" si="2"/>
        <v/>
      </c>
      <c r="B23" s="90" t="str">
        <f t="shared" si="16"/>
        <v/>
      </c>
      <c r="C23" s="91" t="str">
        <f t="shared" si="17"/>
        <v/>
      </c>
      <c r="D23" s="52"/>
      <c r="E23" s="91" t="str">
        <f t="shared" si="18"/>
        <v/>
      </c>
      <c r="F23" s="91" t="str">
        <f t="shared" si="19"/>
        <v/>
      </c>
      <c r="G23" s="94">
        <f>'FD DIARY'!M25</f>
        <v>0</v>
      </c>
      <c r="H23" s="91" t="str">
        <f t="shared" si="20"/>
        <v/>
      </c>
      <c r="I23" s="91" t="str">
        <f t="shared" si="21"/>
        <v/>
      </c>
      <c r="J23" s="120" t="s">
        <v>40</v>
      </c>
      <c r="AG23" s="42" t="str">
        <f t="shared" si="3"/>
        <v/>
      </c>
      <c r="AH23" s="74" t="str">
        <f t="shared" si="4"/>
        <v/>
      </c>
      <c r="AI23" s="10" t="str">
        <f t="shared" si="5"/>
        <v/>
      </c>
      <c r="AJ23" s="74" t="str">
        <f t="shared" si="6"/>
        <v/>
      </c>
      <c r="AK23" s="74" t="str">
        <f t="shared" si="7"/>
        <v/>
      </c>
      <c r="AL23" s="10">
        <f t="shared" si="22"/>
        <v>0</v>
      </c>
      <c r="AM23" s="74" t="str">
        <f t="shared" si="8"/>
        <v/>
      </c>
      <c r="AN23" s="74" t="str">
        <f t="shared" si="9"/>
        <v/>
      </c>
      <c r="AP23" s="42">
        <f t="shared" si="27"/>
        <v>43556</v>
      </c>
      <c r="AQ23" s="95">
        <f>AJ11</f>
        <v>45017</v>
      </c>
      <c r="AR23" s="10" t="str">
        <f t="shared" si="10"/>
        <v/>
      </c>
      <c r="AZ23" s="96">
        <f t="shared" si="24"/>
        <v>44652</v>
      </c>
      <c r="BA23" s="90">
        <f t="shared" si="11"/>
        <v>45016</v>
      </c>
      <c r="BB23" s="97">
        <f t="shared" si="25"/>
        <v>1291900.4926750676</v>
      </c>
      <c r="BC23" s="98">
        <f t="shared" si="28"/>
        <v>8.5</v>
      </c>
      <c r="BD23" s="99">
        <f t="shared" si="12"/>
        <v>113361.63497884013</v>
      </c>
      <c r="BE23" s="99">
        <f t="shared" si="13"/>
        <v>1405262.1276539078</v>
      </c>
      <c r="BF23" s="165">
        <f t="shared" si="26"/>
        <v>0</v>
      </c>
      <c r="BG23" s="100">
        <f t="shared" si="14"/>
        <v>0</v>
      </c>
      <c r="BH23" s="99">
        <f t="shared" si="15"/>
        <v>1405262.1276539078</v>
      </c>
      <c r="BK23" s="64">
        <f t="shared" si="29"/>
        <v>8.5</v>
      </c>
      <c r="BL23" s="64">
        <f t="shared" si="30"/>
        <v>1.02125</v>
      </c>
      <c r="BM23" s="64">
        <f t="shared" si="31"/>
        <v>1.0877479617211911</v>
      </c>
      <c r="BN23" s="64">
        <f t="shared" si="32"/>
        <v>2.7397260273972603E-3</v>
      </c>
      <c r="BO23" s="64">
        <f t="shared" si="33"/>
        <v>1.0002304634533572</v>
      </c>
      <c r="BP23" s="107">
        <f t="shared" si="34"/>
        <v>1091873.9571487482</v>
      </c>
      <c r="BQ23" s="108">
        <f t="shared" si="35"/>
        <v>43922</v>
      </c>
      <c r="BR23" s="108">
        <f t="shared" si="36"/>
        <v>44287</v>
      </c>
      <c r="BS23" s="108">
        <f t="shared" si="37"/>
        <v>365</v>
      </c>
      <c r="BT23" s="64">
        <f t="shared" si="38"/>
        <v>1.0877479617211558</v>
      </c>
      <c r="BU23" s="107">
        <f t="shared" si="39"/>
        <v>1187683.6713449636</v>
      </c>
      <c r="BV23" s="64">
        <f t="shared" si="40"/>
        <v>12</v>
      </c>
      <c r="BW23" s="108">
        <f t="shared" si="41"/>
        <v>44287</v>
      </c>
      <c r="BX23" s="64">
        <f t="shared" si="42"/>
        <v>1.0070337437869112</v>
      </c>
      <c r="BY23" s="64">
        <f t="shared" si="43"/>
        <v>1.0877479617211914</v>
      </c>
      <c r="BZ23" s="107">
        <f t="shared" si="44"/>
        <v>1187683.6713450023</v>
      </c>
      <c r="CA23" s="108">
        <f t="shared" si="45"/>
        <v>0</v>
      </c>
      <c r="CB23" s="64">
        <f t="shared" si="46"/>
        <v>1.0002304634533572</v>
      </c>
      <c r="CC23" s="64">
        <f t="shared" si="47"/>
        <v>1</v>
      </c>
      <c r="CD23" s="107">
        <f t="shared" si="48"/>
        <v>1187683.6713450023</v>
      </c>
      <c r="CE23" s="42">
        <f t="shared" si="50"/>
        <v>43556</v>
      </c>
      <c r="CF23" s="42" t="str">
        <f t="shared" si="49"/>
        <v/>
      </c>
      <c r="CH23" s="4" t="s">
        <v>15</v>
      </c>
      <c r="CI23" s="4" t="s">
        <v>16</v>
      </c>
      <c r="CJ23" s="8" t="s">
        <v>17</v>
      </c>
      <c r="CK23" s="8" t="s">
        <v>18</v>
      </c>
      <c r="CL23" s="8" t="s">
        <v>20</v>
      </c>
      <c r="CM23" s="8" t="s">
        <v>19</v>
      </c>
      <c r="CN23" s="121"/>
      <c r="CO23" s="14" t="s">
        <v>8</v>
      </c>
      <c r="CP23" s="14" t="s">
        <v>22</v>
      </c>
      <c r="CQ23" s="15" t="s">
        <v>19</v>
      </c>
      <c r="CR23" s="20"/>
      <c r="CS23" s="20"/>
      <c r="CT23" s="20"/>
      <c r="CU23" s="20"/>
      <c r="CV23" s="20"/>
      <c r="CW23" s="20"/>
      <c r="CX23" s="20"/>
      <c r="CY23" s="20"/>
      <c r="CZ23" s="20"/>
      <c r="DA23" s="20"/>
      <c r="DB23" s="20"/>
      <c r="DC23" s="20"/>
      <c r="DD23" s="20"/>
      <c r="DE23" s="20"/>
      <c r="DF23" s="20"/>
      <c r="DG23" s="20"/>
    </row>
    <row r="24" spans="1:112" ht="21.75" customHeight="1" x14ac:dyDescent="0.25">
      <c r="A24" s="89" t="str">
        <f t="shared" si="2"/>
        <v/>
      </c>
      <c r="B24" s="90" t="str">
        <f t="shared" si="16"/>
        <v/>
      </c>
      <c r="C24" s="91" t="str">
        <f t="shared" si="17"/>
        <v/>
      </c>
      <c r="D24" s="52"/>
      <c r="E24" s="91" t="str">
        <f t="shared" si="18"/>
        <v/>
      </c>
      <c r="F24" s="91" t="str">
        <f t="shared" si="19"/>
        <v/>
      </c>
      <c r="G24" s="94">
        <f>'FD DIARY'!M26</f>
        <v>0</v>
      </c>
      <c r="H24" s="91" t="str">
        <f t="shared" si="20"/>
        <v/>
      </c>
      <c r="I24" s="91" t="str">
        <f t="shared" si="21"/>
        <v/>
      </c>
      <c r="J24" s="64"/>
      <c r="AG24" s="42" t="str">
        <f t="shared" si="3"/>
        <v/>
      </c>
      <c r="AH24" s="74" t="str">
        <f t="shared" si="4"/>
        <v/>
      </c>
      <c r="AI24" s="10" t="str">
        <f t="shared" si="5"/>
        <v/>
      </c>
      <c r="AJ24" s="74" t="str">
        <f t="shared" si="6"/>
        <v/>
      </c>
      <c r="AK24" s="74" t="str">
        <f t="shared" si="7"/>
        <v/>
      </c>
      <c r="AL24" s="10">
        <f t="shared" si="22"/>
        <v>0</v>
      </c>
      <c r="AM24" s="74" t="str">
        <f t="shared" si="8"/>
        <v/>
      </c>
      <c r="AN24" s="74" t="str">
        <f t="shared" si="9"/>
        <v/>
      </c>
      <c r="AP24" s="42">
        <f t="shared" si="27"/>
        <v>43556</v>
      </c>
      <c r="AQ24" s="95">
        <f>AJ12</f>
        <v>45383</v>
      </c>
      <c r="AR24" s="10" t="str">
        <f t="shared" si="10"/>
        <v/>
      </c>
      <c r="AZ24" s="96">
        <f t="shared" si="24"/>
        <v>45017</v>
      </c>
      <c r="BA24" s="90">
        <f t="shared" si="11"/>
        <v>45382</v>
      </c>
      <c r="BB24" s="97">
        <f t="shared" si="25"/>
        <v>1405262.1276539078</v>
      </c>
      <c r="BC24" s="98">
        <f t="shared" si="28"/>
        <v>8.5</v>
      </c>
      <c r="BD24" s="99">
        <f t="shared" si="12"/>
        <v>123308.88738561515</v>
      </c>
      <c r="BE24" s="99">
        <f t="shared" si="13"/>
        <v>1528571.0150395229</v>
      </c>
      <c r="BF24" s="165">
        <f t="shared" si="26"/>
        <v>0</v>
      </c>
      <c r="BG24" s="100">
        <f t="shared" si="14"/>
        <v>0</v>
      </c>
      <c r="BH24" s="99">
        <f t="shared" si="15"/>
        <v>1528571.0150395229</v>
      </c>
      <c r="BK24" s="64">
        <f t="shared" si="29"/>
        <v>8.5</v>
      </c>
      <c r="BL24" s="64">
        <f t="shared" si="30"/>
        <v>1.02125</v>
      </c>
      <c r="BM24" s="64">
        <f t="shared" si="31"/>
        <v>1.0877479617211911</v>
      </c>
      <c r="BN24" s="64">
        <f t="shared" si="32"/>
        <v>2.7397260273972603E-3</v>
      </c>
      <c r="BO24" s="64">
        <f t="shared" si="33"/>
        <v>1.0002304634533572</v>
      </c>
      <c r="BP24" s="107">
        <f t="shared" si="34"/>
        <v>1187683.6713450023</v>
      </c>
      <c r="BQ24" s="108">
        <f t="shared" si="35"/>
        <v>44287</v>
      </c>
      <c r="BR24" s="108">
        <f t="shared" si="36"/>
        <v>44652</v>
      </c>
      <c r="BS24" s="108">
        <f t="shared" si="37"/>
        <v>365</v>
      </c>
      <c r="BT24" s="64">
        <f t="shared" si="38"/>
        <v>1.0877479617211558</v>
      </c>
      <c r="BU24" s="107">
        <f t="shared" si="39"/>
        <v>1291900.4926750252</v>
      </c>
      <c r="BV24" s="64">
        <f t="shared" si="40"/>
        <v>12</v>
      </c>
      <c r="BW24" s="108">
        <f t="shared" si="41"/>
        <v>44652</v>
      </c>
      <c r="BX24" s="64">
        <f t="shared" si="42"/>
        <v>1.0070337437869112</v>
      </c>
      <c r="BY24" s="64">
        <f t="shared" si="43"/>
        <v>1.0877479617211914</v>
      </c>
      <c r="BZ24" s="107">
        <f t="shared" si="44"/>
        <v>1291900.4926750676</v>
      </c>
      <c r="CA24" s="108">
        <f t="shared" si="45"/>
        <v>0</v>
      </c>
      <c r="CB24" s="64">
        <f t="shared" si="46"/>
        <v>1.0002304634533572</v>
      </c>
      <c r="CC24" s="64">
        <f t="shared" si="47"/>
        <v>1</v>
      </c>
      <c r="CD24" s="107">
        <f t="shared" si="48"/>
        <v>1291900.4926750676</v>
      </c>
      <c r="CE24" s="42">
        <f t="shared" si="50"/>
        <v>43556</v>
      </c>
      <c r="CF24" s="42" t="str">
        <f t="shared" si="49"/>
        <v/>
      </c>
      <c r="CH24" s="5">
        <f>AU8</f>
        <v>43556</v>
      </c>
      <c r="CI24" s="12">
        <f>AR65</f>
        <v>1003793.1539039871</v>
      </c>
      <c r="CJ24" s="8">
        <f>C7</f>
        <v>8.5</v>
      </c>
      <c r="CK24" s="9">
        <f>CJ22</f>
        <v>43818</v>
      </c>
      <c r="CL24" s="13">
        <f>E27</f>
        <v>62306.517155079986</v>
      </c>
      <c r="CM24" s="13">
        <f>F27</f>
        <v>1066099.6710590671</v>
      </c>
      <c r="CN24" s="122"/>
      <c r="CO24" s="166">
        <f>M16</f>
        <v>0</v>
      </c>
      <c r="CP24" s="16">
        <f>ROUNDUP(CL24*CO24/100,0)</f>
        <v>0</v>
      </c>
      <c r="CQ24" s="17">
        <f>CM24-CP24</f>
        <v>1066099.6710590671</v>
      </c>
      <c r="CR24" s="20"/>
      <c r="CS24" s="20"/>
      <c r="CT24" s="20"/>
      <c r="CU24" s="20"/>
      <c r="CV24" s="20"/>
      <c r="CW24" s="20"/>
      <c r="CX24" s="20"/>
      <c r="CY24" s="20"/>
      <c r="CZ24" s="20"/>
      <c r="DA24" s="20"/>
      <c r="DB24" s="20"/>
      <c r="DC24" s="20"/>
      <c r="DD24" s="20"/>
      <c r="DE24" s="20"/>
      <c r="DF24" s="20"/>
      <c r="DG24" s="20"/>
      <c r="DH24" s="22"/>
    </row>
    <row r="25" spans="1:112" ht="21.75" customHeight="1" x14ac:dyDescent="0.25">
      <c r="A25" s="89" t="str">
        <f t="shared" si="2"/>
        <v/>
      </c>
      <c r="B25" s="90" t="str">
        <f t="shared" si="16"/>
        <v/>
      </c>
      <c r="C25" s="91" t="str">
        <f t="shared" si="17"/>
        <v/>
      </c>
      <c r="D25" s="52"/>
      <c r="E25" s="91" t="str">
        <f t="shared" si="18"/>
        <v/>
      </c>
      <c r="F25" s="91" t="str">
        <f t="shared" si="19"/>
        <v/>
      </c>
      <c r="G25" s="94">
        <f>'FD DIARY'!M27</f>
        <v>0</v>
      </c>
      <c r="H25" s="91" t="str">
        <f t="shared" si="20"/>
        <v/>
      </c>
      <c r="I25" s="91" t="str">
        <f t="shared" si="21"/>
        <v/>
      </c>
      <c r="J25" s="64"/>
      <c r="AG25" s="42" t="str">
        <f t="shared" si="3"/>
        <v/>
      </c>
      <c r="AH25" s="74" t="str">
        <f t="shared" si="4"/>
        <v/>
      </c>
      <c r="AI25" s="10" t="str">
        <f t="shared" si="5"/>
        <v/>
      </c>
      <c r="AJ25" s="74" t="str">
        <f t="shared" si="6"/>
        <v/>
      </c>
      <c r="AK25" s="74" t="str">
        <f t="shared" si="7"/>
        <v/>
      </c>
      <c r="AL25" s="10">
        <f t="shared" si="22"/>
        <v>0</v>
      </c>
      <c r="AM25" s="74" t="str">
        <f t="shared" si="8"/>
        <v/>
      </c>
      <c r="AN25" s="74" t="str">
        <f t="shared" si="9"/>
        <v/>
      </c>
      <c r="AP25" s="42">
        <f t="shared" si="27"/>
        <v>43556</v>
      </c>
      <c r="AQ25" s="95">
        <f>AJ13</f>
        <v>45748</v>
      </c>
      <c r="AR25" s="10" t="str">
        <f t="shared" si="10"/>
        <v/>
      </c>
      <c r="AZ25" s="96">
        <f t="shared" si="24"/>
        <v>45383</v>
      </c>
      <c r="BA25" s="90">
        <f t="shared" si="11"/>
        <v>45747</v>
      </c>
      <c r="BB25" s="97">
        <f t="shared" si="25"/>
        <v>1528571.0150395229</v>
      </c>
      <c r="BC25" s="98">
        <f t="shared" si="28"/>
        <v>8.5</v>
      </c>
      <c r="BD25" s="99">
        <f t="shared" si="12"/>
        <v>134128.99091581069</v>
      </c>
      <c r="BE25" s="99">
        <f t="shared" si="13"/>
        <v>1662700.0059553336</v>
      </c>
      <c r="BF25" s="165">
        <f t="shared" si="26"/>
        <v>0</v>
      </c>
      <c r="BG25" s="100">
        <f t="shared" si="14"/>
        <v>0</v>
      </c>
      <c r="BH25" s="99">
        <f t="shared" si="15"/>
        <v>1662700.0059553336</v>
      </c>
      <c r="BK25" s="64">
        <f t="shared" si="29"/>
        <v>8.5</v>
      </c>
      <c r="BL25" s="64">
        <f t="shared" si="30"/>
        <v>1.02125</v>
      </c>
      <c r="BM25" s="64">
        <f t="shared" si="31"/>
        <v>1.0877479617211911</v>
      </c>
      <c r="BN25" s="64">
        <f t="shared" si="32"/>
        <v>2.7397260273972603E-3</v>
      </c>
      <c r="BO25" s="64">
        <f t="shared" si="33"/>
        <v>1.0002304634533572</v>
      </c>
      <c r="BP25" s="107">
        <f t="shared" si="34"/>
        <v>1291900.4926750676</v>
      </c>
      <c r="BQ25" s="108">
        <f t="shared" si="35"/>
        <v>44652</v>
      </c>
      <c r="BR25" s="108">
        <f t="shared" si="36"/>
        <v>45017</v>
      </c>
      <c r="BS25" s="108">
        <f t="shared" si="37"/>
        <v>365</v>
      </c>
      <c r="BT25" s="64">
        <f t="shared" si="38"/>
        <v>1.0877479617211558</v>
      </c>
      <c r="BU25" s="107">
        <f t="shared" si="39"/>
        <v>1405262.1276538619</v>
      </c>
      <c r="BV25" s="64">
        <f t="shared" si="40"/>
        <v>12</v>
      </c>
      <c r="BW25" s="108">
        <f t="shared" si="41"/>
        <v>45017</v>
      </c>
      <c r="BX25" s="64">
        <f t="shared" si="42"/>
        <v>1.0070337437869112</v>
      </c>
      <c r="BY25" s="64">
        <f t="shared" si="43"/>
        <v>1.0877479617211914</v>
      </c>
      <c r="BZ25" s="107">
        <f t="shared" si="44"/>
        <v>1405262.1276539078</v>
      </c>
      <c r="CA25" s="108">
        <f t="shared" si="45"/>
        <v>0</v>
      </c>
      <c r="CB25" s="64">
        <f t="shared" si="46"/>
        <v>1.0002304634533572</v>
      </c>
      <c r="CC25" s="64">
        <f t="shared" si="47"/>
        <v>1</v>
      </c>
      <c r="CD25" s="107">
        <f t="shared" si="48"/>
        <v>1405262.1276539078</v>
      </c>
      <c r="CE25" s="42">
        <f t="shared" si="50"/>
        <v>43556</v>
      </c>
      <c r="CF25" s="42" t="str">
        <f t="shared" si="49"/>
        <v/>
      </c>
    </row>
    <row r="26" spans="1:112" ht="21.75" hidden="1" customHeight="1" x14ac:dyDescent="0.25">
      <c r="A26" s="123">
        <f>A7</f>
        <v>41992</v>
      </c>
      <c r="B26" s="112">
        <f>D7</f>
        <v>43818</v>
      </c>
      <c r="C26" s="124">
        <f>B7</f>
        <v>700000</v>
      </c>
      <c r="D26" s="125">
        <f>C7</f>
        <v>8.5</v>
      </c>
      <c r="E26" s="113">
        <f>F26-C26</f>
        <v>365956.3739463517</v>
      </c>
      <c r="F26" s="113">
        <f t="shared" ref="F26:F27" si="51">AD26</f>
        <v>1065956.3739463517</v>
      </c>
      <c r="G26" s="126">
        <v>0</v>
      </c>
      <c r="H26" s="127">
        <f t="shared" ref="H26:H27" si="52">ROUNDUP(E26*G26/100,0)</f>
        <v>0</v>
      </c>
      <c r="I26" s="113">
        <f t="shared" ref="I26" si="53">F26-H26</f>
        <v>1065956.3739463517</v>
      </c>
      <c r="J26" s="64"/>
      <c r="K26" s="64">
        <f t="shared" ref="K26:K27" si="54">D26</f>
        <v>8.5</v>
      </c>
      <c r="L26" s="64">
        <f t="shared" ref="L26:L27" si="55">(400+K26)/400</f>
        <v>1.02125</v>
      </c>
      <c r="M26" s="64">
        <f t="shared" ref="M26:M27" si="56">L26^4</f>
        <v>1.0877479617211911</v>
      </c>
      <c r="N26" s="64">
        <f t="shared" si="32"/>
        <v>2.7397260273972603E-3</v>
      </c>
      <c r="O26" s="64">
        <f t="shared" ref="O26:O27" si="57">M26^N26</f>
        <v>1.0002304634533572</v>
      </c>
      <c r="P26" s="107">
        <f t="shared" ref="P26:P27" si="58">C26</f>
        <v>700000</v>
      </c>
      <c r="Q26" s="108">
        <f t="shared" ref="Q26:R26" si="59">A26</f>
        <v>41992</v>
      </c>
      <c r="R26" s="108">
        <f t="shared" si="59"/>
        <v>43818</v>
      </c>
      <c r="S26" s="108">
        <f t="shared" ref="S26:S27" si="60">R26-Q26</f>
        <v>1826</v>
      </c>
      <c r="T26" s="64">
        <f t="shared" ref="T26:T27" si="61">O26^S26</f>
        <v>1.5231457684760643</v>
      </c>
      <c r="U26" s="107">
        <f t="shared" ref="U26:U27" si="62">P26*T26</f>
        <v>1066202.0379332451</v>
      </c>
      <c r="V26" s="64">
        <f t="shared" ref="V26:V27" si="63">DATEDIF(Q26,R26,"m")</f>
        <v>60</v>
      </c>
      <c r="W26" s="108">
        <f t="shared" ref="W26:W27" si="64">DATE(YEAR(Q26),MONTH(Q26)+V26,DAY(Q26))</f>
        <v>43818</v>
      </c>
      <c r="X26" s="64">
        <f t="shared" ref="X26:X27" si="65">M26^0.0833333333333333</f>
        <v>1.0070337437869112</v>
      </c>
      <c r="Y26" s="64">
        <f t="shared" ref="Y26:Y27" si="66">X26^V26</f>
        <v>1.5227948199233596</v>
      </c>
      <c r="Z26" s="107">
        <f t="shared" ref="Z26:Z27" si="67">P26*Y26</f>
        <v>1065956.3739463517</v>
      </c>
      <c r="AA26" s="108">
        <f t="shared" ref="AA26:AA27" si="68">R26-W26</f>
        <v>0</v>
      </c>
      <c r="AB26" s="64">
        <f t="shared" ref="AB26:AB27" si="69">O26</f>
        <v>1.0002304634533572</v>
      </c>
      <c r="AC26" s="64">
        <f t="shared" ref="AC26:AC27" si="70">AB26^AA26</f>
        <v>1</v>
      </c>
      <c r="AD26" s="107">
        <f t="shared" ref="AD26:AD27" si="71">Z26*AC26</f>
        <v>1065956.3739463517</v>
      </c>
      <c r="AE26" s="42">
        <f>CE27</f>
        <v>43556</v>
      </c>
      <c r="AF26" s="42">
        <f>IF(A26&gt;=AE26,"",A26)</f>
        <v>41992</v>
      </c>
      <c r="AG26" s="42" t="str">
        <f>IF(B26&gt;=AE26,"",B26)</f>
        <v/>
      </c>
      <c r="AH26" s="74">
        <f>IF(A26&gt;=AE26,"",C26)</f>
        <v>700000</v>
      </c>
      <c r="AI26" s="10">
        <f>IF(A26&gt;=AE26,"",D26)</f>
        <v>8.5</v>
      </c>
      <c r="AJ26" s="74">
        <f>IF(A26&gt;=AE26,"",E26)</f>
        <v>365956.3739463517</v>
      </c>
      <c r="AK26" s="74">
        <f>IF(A26&gt;=AE26,"",F26)</f>
        <v>1065956.3739463517</v>
      </c>
      <c r="AL26" s="10">
        <f t="shared" si="22"/>
        <v>0</v>
      </c>
      <c r="AM26" s="74">
        <f>IF(A26&gt;=AE26,"",H26)</f>
        <v>0</v>
      </c>
      <c r="AN26" s="74">
        <f>IF(A26&gt;=AE26,"",I26)</f>
        <v>1065956.3739463517</v>
      </c>
      <c r="BK26" s="64">
        <f t="shared" si="29"/>
        <v>8.5</v>
      </c>
      <c r="BL26" s="64">
        <f t="shared" si="30"/>
        <v>1.02125</v>
      </c>
      <c r="BM26" s="64">
        <f t="shared" si="31"/>
        <v>1.0877479617211911</v>
      </c>
      <c r="BN26" s="64">
        <f t="shared" si="32"/>
        <v>2.7397260273972603E-3</v>
      </c>
      <c r="BO26" s="64">
        <f t="shared" si="33"/>
        <v>1.0002304634533572</v>
      </c>
      <c r="BP26" s="107">
        <f t="shared" si="34"/>
        <v>1405262.1276539078</v>
      </c>
      <c r="BQ26" s="108">
        <f t="shared" si="35"/>
        <v>45017</v>
      </c>
      <c r="BR26" s="108">
        <f t="shared" si="36"/>
        <v>45383</v>
      </c>
      <c r="BS26" s="108">
        <f t="shared" si="37"/>
        <v>366</v>
      </c>
      <c r="BT26" s="64">
        <f t="shared" si="38"/>
        <v>1.0879986478727961</v>
      </c>
      <c r="BU26" s="107">
        <f t="shared" si="39"/>
        <v>1528923.2947943001</v>
      </c>
      <c r="BV26" s="64">
        <f t="shared" si="40"/>
        <v>12</v>
      </c>
      <c r="BW26" s="108">
        <f t="shared" si="41"/>
        <v>45383</v>
      </c>
      <c r="BX26" s="64">
        <f t="shared" si="42"/>
        <v>1.0070337437869112</v>
      </c>
      <c r="BY26" s="64">
        <f t="shared" si="43"/>
        <v>1.0877479617211914</v>
      </c>
      <c r="BZ26" s="107">
        <f t="shared" si="44"/>
        <v>1528571.0150395229</v>
      </c>
      <c r="CA26" s="108">
        <f t="shared" si="45"/>
        <v>0</v>
      </c>
      <c r="CB26" s="64">
        <f t="shared" si="46"/>
        <v>1.0002304634533572</v>
      </c>
      <c r="CC26" s="64">
        <f t="shared" si="47"/>
        <v>1</v>
      </c>
      <c r="CD26" s="107">
        <f t="shared" si="48"/>
        <v>1528571.0150395229</v>
      </c>
      <c r="CE26" s="42">
        <f t="shared" si="50"/>
        <v>43556</v>
      </c>
      <c r="CF26" s="42" t="str">
        <f t="shared" si="49"/>
        <v/>
      </c>
    </row>
    <row r="27" spans="1:112" ht="21.75" hidden="1" customHeight="1" x14ac:dyDescent="0.25">
      <c r="A27" s="128">
        <f>CH24</f>
        <v>43556</v>
      </c>
      <c r="B27" s="102">
        <f>CK24</f>
        <v>43818</v>
      </c>
      <c r="C27" s="129">
        <f>CI24</f>
        <v>1003793.1539039871</v>
      </c>
      <c r="D27" s="130">
        <f>CJ24</f>
        <v>8.5</v>
      </c>
      <c r="E27" s="103">
        <f>F27-C27</f>
        <v>62306.517155079986</v>
      </c>
      <c r="F27" s="103">
        <f t="shared" si="51"/>
        <v>1066099.6710590671</v>
      </c>
      <c r="G27" s="131">
        <f t="shared" ref="G27" si="72">G26</f>
        <v>0</v>
      </c>
      <c r="H27" s="132">
        <f t="shared" si="52"/>
        <v>0</v>
      </c>
      <c r="I27" s="103">
        <f>F27-D927</f>
        <v>1066099.6710590671</v>
      </c>
      <c r="J27" s="64"/>
      <c r="K27" s="64">
        <f t="shared" si="54"/>
        <v>8.5</v>
      </c>
      <c r="L27" s="64">
        <f t="shared" si="55"/>
        <v>1.02125</v>
      </c>
      <c r="M27" s="64">
        <f t="shared" si="56"/>
        <v>1.0877479617211911</v>
      </c>
      <c r="N27" s="64">
        <f t="shared" si="32"/>
        <v>2.7397260273972603E-3</v>
      </c>
      <c r="O27" s="64">
        <f t="shared" si="57"/>
        <v>1.0002304634533572</v>
      </c>
      <c r="P27" s="107">
        <f t="shared" si="58"/>
        <v>1003793.1539039871</v>
      </c>
      <c r="Q27" s="108">
        <f t="shared" ref="Q27:R27" si="73">A27</f>
        <v>43556</v>
      </c>
      <c r="R27" s="108">
        <f t="shared" si="73"/>
        <v>43818</v>
      </c>
      <c r="S27" s="108">
        <f t="shared" si="60"/>
        <v>262</v>
      </c>
      <c r="T27" s="64">
        <f t="shared" si="61"/>
        <v>1.0622342448033648</v>
      </c>
      <c r="U27" s="107">
        <f t="shared" si="62"/>
        <v>1066263.4627759894</v>
      </c>
      <c r="V27" s="64">
        <f t="shared" si="63"/>
        <v>8</v>
      </c>
      <c r="W27" s="108">
        <f t="shared" si="64"/>
        <v>43800</v>
      </c>
      <c r="X27" s="64">
        <f t="shared" si="65"/>
        <v>1.0070337437869112</v>
      </c>
      <c r="Y27" s="64">
        <f t="shared" si="66"/>
        <v>1.0576748691635736</v>
      </c>
      <c r="Z27" s="107">
        <f t="shared" si="67"/>
        <v>1061686.7927226904</v>
      </c>
      <c r="AA27" s="108">
        <f t="shared" si="68"/>
        <v>18</v>
      </c>
      <c r="AB27" s="64">
        <f t="shared" si="69"/>
        <v>1.0002304634533572</v>
      </c>
      <c r="AC27" s="64">
        <f t="shared" si="70"/>
        <v>1.004156478508186</v>
      </c>
      <c r="AD27" s="107">
        <f t="shared" si="71"/>
        <v>1066099.6710590671</v>
      </c>
      <c r="AE27" s="42">
        <f t="shared" ref="AE27" si="74">AE26</f>
        <v>43556</v>
      </c>
      <c r="AF27" s="42" t="str">
        <f>IF(A27&gt;=AE27,"",A27)</f>
        <v/>
      </c>
      <c r="AG27" s="42" t="str">
        <f>IF(B27&gt;=AE27,"",B27)</f>
        <v/>
      </c>
      <c r="AH27" s="74" t="str">
        <f>IF(A27&gt;=AE27,"",C27)</f>
        <v/>
      </c>
      <c r="AI27" s="10" t="str">
        <f>IF(A27&gt;=AE27,"",D27)</f>
        <v/>
      </c>
      <c r="AJ27" s="74" t="str">
        <f>IF(A27&gt;=AE27,"",E27)</f>
        <v/>
      </c>
      <c r="AK27" s="74" t="str">
        <f>IF(A27&gt;=AE27,"",F27)</f>
        <v/>
      </c>
      <c r="AL27" s="10">
        <f t="shared" si="22"/>
        <v>0</v>
      </c>
      <c r="AM27" s="74" t="str">
        <f>IF(A27&gt;=AE27,"",H27)</f>
        <v/>
      </c>
      <c r="AN27" s="74" t="str">
        <f>IF(A27&gt;=AE27,"",I27)</f>
        <v/>
      </c>
      <c r="BK27" s="64">
        <f t="shared" si="29"/>
        <v>8.5</v>
      </c>
      <c r="BL27" s="64">
        <f t="shared" si="30"/>
        <v>1.02125</v>
      </c>
      <c r="BM27" s="64">
        <f t="shared" si="31"/>
        <v>1.0877479617211911</v>
      </c>
      <c r="BN27" s="64">
        <f t="shared" si="32"/>
        <v>2.7397260273972603E-3</v>
      </c>
      <c r="BO27" s="64">
        <f t="shared" si="33"/>
        <v>1.0002304634533572</v>
      </c>
      <c r="BP27" s="107">
        <f t="shared" si="34"/>
        <v>1528571.0150395229</v>
      </c>
      <c r="BQ27" s="108">
        <f t="shared" si="35"/>
        <v>45383</v>
      </c>
      <c r="BR27" s="108">
        <f t="shared" si="36"/>
        <v>45748</v>
      </c>
      <c r="BS27" s="108">
        <f t="shared" si="37"/>
        <v>365</v>
      </c>
      <c r="BT27" s="64">
        <f t="shared" si="38"/>
        <v>1.0877479617211558</v>
      </c>
      <c r="BU27" s="107">
        <f t="shared" si="39"/>
        <v>1662700.0059552793</v>
      </c>
      <c r="BV27" s="64">
        <f t="shared" si="40"/>
        <v>12</v>
      </c>
      <c r="BW27" s="108">
        <f t="shared" si="41"/>
        <v>45748</v>
      </c>
      <c r="BX27" s="64">
        <f t="shared" si="42"/>
        <v>1.0070337437869112</v>
      </c>
      <c r="BY27" s="64">
        <f t="shared" si="43"/>
        <v>1.0877479617211914</v>
      </c>
      <c r="BZ27" s="107">
        <f t="shared" si="44"/>
        <v>1662700.0059553336</v>
      </c>
      <c r="CA27" s="108">
        <f t="shared" si="45"/>
        <v>0</v>
      </c>
      <c r="CB27" s="64">
        <f t="shared" si="46"/>
        <v>1.0002304634533572</v>
      </c>
      <c r="CC27" s="64">
        <f t="shared" si="47"/>
        <v>1</v>
      </c>
      <c r="CD27" s="107">
        <f t="shared" si="48"/>
        <v>1662700.0059553336</v>
      </c>
      <c r="CE27" s="42">
        <f t="shared" si="50"/>
        <v>43556</v>
      </c>
      <c r="CF27" s="42" t="str">
        <f t="shared" si="49"/>
        <v/>
      </c>
    </row>
    <row r="28" spans="1:112" ht="21.75" customHeight="1" x14ac:dyDescent="0.25">
      <c r="A28" s="104"/>
      <c r="B28" s="133"/>
      <c r="C28" s="134"/>
      <c r="D28" s="133"/>
      <c r="E28" s="135"/>
      <c r="F28" s="135"/>
      <c r="G28" s="69"/>
      <c r="H28" s="20"/>
      <c r="I28" s="135"/>
      <c r="J28" s="20"/>
      <c r="K28" s="20"/>
      <c r="L28" s="20"/>
      <c r="M28" s="20"/>
      <c r="N28" s="20"/>
      <c r="O28" s="20"/>
      <c r="P28" s="114"/>
      <c r="Q28" s="115"/>
      <c r="R28" s="115"/>
      <c r="S28" s="115"/>
      <c r="T28" s="20"/>
      <c r="U28" s="114"/>
      <c r="V28" s="20"/>
      <c r="W28" s="115"/>
      <c r="X28" s="20"/>
      <c r="Y28" s="20"/>
      <c r="Z28" s="114"/>
      <c r="AA28" s="115"/>
      <c r="AB28" s="20"/>
      <c r="AC28" s="20"/>
      <c r="AD28" s="114"/>
      <c r="AE28" s="75"/>
      <c r="AF28" s="75"/>
      <c r="AG28" s="75"/>
      <c r="AH28" s="136"/>
      <c r="AI28" s="52"/>
      <c r="AJ28" s="136"/>
      <c r="AK28" s="136"/>
      <c r="AL28" s="52"/>
      <c r="AM28" s="136"/>
      <c r="AN28" s="136"/>
      <c r="AO28" s="52"/>
      <c r="AP28" s="52"/>
      <c r="AQ28" s="52"/>
      <c r="AR28" s="52"/>
      <c r="AS28" s="52"/>
      <c r="AT28" s="52"/>
      <c r="AU28" s="52"/>
      <c r="AV28" s="52"/>
      <c r="AW28" s="52"/>
      <c r="AX28" s="52"/>
    </row>
    <row r="29" spans="1:112" ht="21.75" customHeight="1" x14ac:dyDescent="0.25">
      <c r="A29" s="104"/>
      <c r="B29" s="133"/>
      <c r="C29" s="134"/>
      <c r="D29" s="133"/>
      <c r="E29" s="135"/>
      <c r="F29" s="135"/>
      <c r="G29" s="69"/>
      <c r="H29" s="20"/>
      <c r="I29" s="135"/>
      <c r="J29" s="20"/>
      <c r="K29" s="20"/>
      <c r="L29" s="20"/>
      <c r="M29" s="20"/>
      <c r="N29" s="20"/>
      <c r="O29" s="20"/>
      <c r="P29" s="114"/>
      <c r="Q29" s="115"/>
      <c r="R29" s="115"/>
      <c r="S29" s="115"/>
      <c r="T29" s="20"/>
      <c r="U29" s="114"/>
      <c r="V29" s="20"/>
      <c r="W29" s="115"/>
      <c r="X29" s="20"/>
      <c r="Y29" s="20"/>
      <c r="Z29" s="114"/>
      <c r="AA29" s="115"/>
      <c r="AB29" s="20"/>
      <c r="AC29" s="20"/>
      <c r="AD29" s="114"/>
      <c r="AE29" s="75"/>
      <c r="AF29" s="75"/>
      <c r="AG29" s="75"/>
      <c r="AH29" s="136"/>
      <c r="AI29" s="52"/>
      <c r="AJ29" s="136"/>
      <c r="AK29" s="136"/>
      <c r="AL29" s="52"/>
      <c r="AM29" s="136"/>
      <c r="AN29" s="136"/>
      <c r="AO29" s="52"/>
      <c r="AP29" s="52"/>
      <c r="AQ29" s="52"/>
      <c r="AR29" s="52"/>
      <c r="AS29" s="52"/>
      <c r="AT29" s="52"/>
      <c r="AU29" s="52"/>
      <c r="AV29" s="52"/>
      <c r="AW29" s="52"/>
      <c r="AX29" s="52"/>
    </row>
    <row r="30" spans="1:112" ht="21.75" customHeight="1" x14ac:dyDescent="0.25">
      <c r="A30" s="64"/>
      <c r="B30" s="64"/>
      <c r="C30" s="64"/>
      <c r="D30" s="64"/>
      <c r="E30" s="135"/>
      <c r="F30" s="135"/>
      <c r="G30" s="69"/>
      <c r="H30" s="20"/>
      <c r="I30" s="135"/>
      <c r="J30" s="20"/>
      <c r="K30" s="20"/>
      <c r="L30" s="20"/>
      <c r="M30" s="20"/>
      <c r="N30" s="20"/>
      <c r="O30" s="20"/>
      <c r="P30" s="114"/>
      <c r="Q30" s="115"/>
      <c r="R30" s="115"/>
      <c r="S30" s="115"/>
      <c r="T30" s="20"/>
      <c r="U30" s="114"/>
      <c r="V30" s="20"/>
      <c r="W30" s="115"/>
      <c r="X30" s="20"/>
      <c r="Y30" s="20"/>
      <c r="Z30" s="114"/>
      <c r="AA30" s="115"/>
      <c r="AB30" s="20"/>
      <c r="AC30" s="20"/>
      <c r="AD30" s="114"/>
      <c r="AE30" s="75"/>
      <c r="AF30" s="75"/>
      <c r="AG30" s="75"/>
      <c r="AH30" s="136"/>
      <c r="AI30" s="52"/>
      <c r="AJ30" s="136"/>
      <c r="AK30" s="136"/>
      <c r="AL30" s="52"/>
      <c r="AM30" s="136"/>
      <c r="AN30" s="136"/>
      <c r="AO30" s="52"/>
      <c r="AP30" s="52"/>
      <c r="AQ30" s="52"/>
      <c r="AR30" s="52"/>
      <c r="AS30" s="52"/>
      <c r="AT30" s="52"/>
      <c r="AU30" s="52"/>
      <c r="AV30" s="52"/>
      <c r="AW30" s="52"/>
      <c r="AX30" s="52"/>
    </row>
    <row r="31" spans="1:112" ht="21.75" customHeight="1" x14ac:dyDescent="0.25">
      <c r="A31" s="137"/>
      <c r="B31" s="137"/>
      <c r="C31" s="137"/>
      <c r="D31" s="137"/>
      <c r="E31" s="135"/>
      <c r="F31" s="135"/>
      <c r="G31" s="69"/>
      <c r="H31" s="20"/>
      <c r="I31" s="135"/>
      <c r="J31" s="20"/>
      <c r="K31" s="20"/>
      <c r="L31" s="20"/>
      <c r="M31" s="20"/>
      <c r="N31" s="20"/>
      <c r="O31" s="20"/>
      <c r="P31" s="114"/>
      <c r="Q31" s="115"/>
      <c r="R31" s="115"/>
      <c r="S31" s="115"/>
      <c r="T31" s="20"/>
      <c r="U31" s="114"/>
      <c r="V31" s="20"/>
      <c r="W31" s="115"/>
      <c r="X31" s="20"/>
      <c r="Y31" s="20"/>
      <c r="Z31" s="114"/>
      <c r="AA31" s="115"/>
      <c r="AB31" s="20"/>
      <c r="AC31" s="20"/>
      <c r="AD31" s="114"/>
      <c r="AE31" s="75"/>
      <c r="AF31" s="75"/>
      <c r="AG31" s="75"/>
      <c r="AH31" s="136"/>
      <c r="AI31" s="52"/>
      <c r="AJ31" s="136"/>
      <c r="AK31" s="136"/>
      <c r="AL31" s="52"/>
      <c r="AM31" s="136"/>
      <c r="AN31" s="136"/>
      <c r="AO31" s="52"/>
      <c r="AP31" s="52"/>
      <c r="AQ31" s="52"/>
      <c r="AR31" s="52"/>
      <c r="AS31" s="52"/>
      <c r="AT31" s="52"/>
      <c r="AU31" s="52"/>
      <c r="AV31" s="52"/>
      <c r="AW31" s="52"/>
      <c r="AX31" s="52"/>
    </row>
    <row r="32" spans="1:112" ht="21.75" customHeight="1" x14ac:dyDescent="0.25">
      <c r="A32" s="137"/>
      <c r="B32" s="137"/>
      <c r="C32" s="137"/>
      <c r="D32" s="137"/>
      <c r="E32" s="135"/>
      <c r="F32" s="135"/>
      <c r="G32" s="69"/>
      <c r="H32" s="20"/>
      <c r="I32" s="135"/>
      <c r="J32" s="20"/>
      <c r="K32" s="20"/>
      <c r="L32" s="20"/>
      <c r="M32" s="20"/>
      <c r="N32" s="20"/>
      <c r="O32" s="20"/>
      <c r="P32" s="114"/>
      <c r="Q32" s="115"/>
      <c r="R32" s="115"/>
      <c r="S32" s="115"/>
      <c r="T32" s="20"/>
      <c r="U32" s="114"/>
      <c r="V32" s="20"/>
      <c r="W32" s="115"/>
      <c r="X32" s="20"/>
      <c r="Y32" s="20"/>
      <c r="Z32" s="114"/>
      <c r="AA32" s="115"/>
      <c r="AB32" s="20"/>
      <c r="AC32" s="20"/>
      <c r="AD32" s="114"/>
      <c r="AE32" s="75"/>
      <c r="AF32" s="75"/>
      <c r="AG32" s="75"/>
      <c r="AH32" s="136"/>
      <c r="AI32" s="52"/>
      <c r="AJ32" s="136"/>
      <c r="AK32" s="136"/>
      <c r="AL32" s="52"/>
      <c r="AM32" s="136"/>
      <c r="AN32" s="136"/>
      <c r="AO32" s="52"/>
      <c r="AP32" s="52"/>
      <c r="AQ32" s="52"/>
      <c r="AR32" s="52"/>
      <c r="AS32" s="52"/>
      <c r="AT32" s="52"/>
      <c r="AU32" s="52"/>
      <c r="AV32" s="52"/>
      <c r="AW32" s="52"/>
      <c r="AX32" s="52"/>
    </row>
    <row r="33" spans="1:50" ht="21.75" customHeight="1" x14ac:dyDescent="0.25">
      <c r="A33" s="137"/>
      <c r="B33" s="137"/>
      <c r="C33" s="137"/>
      <c r="D33" s="137"/>
      <c r="E33" s="135"/>
      <c r="F33" s="135"/>
      <c r="G33" s="69"/>
      <c r="H33" s="20"/>
      <c r="I33" s="135"/>
      <c r="J33" s="20"/>
      <c r="K33" s="20"/>
      <c r="L33" s="20"/>
      <c r="M33" s="20"/>
      <c r="N33" s="20"/>
      <c r="O33" s="20"/>
      <c r="P33" s="114"/>
      <c r="Q33" s="115"/>
      <c r="R33" s="115"/>
      <c r="S33" s="115"/>
      <c r="T33" s="20"/>
      <c r="U33" s="114"/>
      <c r="V33" s="20"/>
      <c r="W33" s="115"/>
      <c r="X33" s="20"/>
      <c r="Y33" s="20"/>
      <c r="Z33" s="114"/>
      <c r="AA33" s="115"/>
      <c r="AB33" s="20"/>
      <c r="AC33" s="20"/>
      <c r="AD33" s="114"/>
      <c r="AE33" s="75"/>
      <c r="AF33" s="75"/>
      <c r="AG33" s="75"/>
      <c r="AH33" s="136"/>
      <c r="AI33" s="52"/>
      <c r="AJ33" s="136"/>
      <c r="AK33" s="136"/>
      <c r="AL33" s="52"/>
      <c r="AM33" s="136"/>
      <c r="AN33" s="136"/>
      <c r="AO33" s="52"/>
      <c r="AP33" s="52"/>
      <c r="AQ33" s="52"/>
      <c r="AR33" s="52"/>
      <c r="AS33" s="52"/>
      <c r="AT33" s="52"/>
      <c r="AU33" s="52"/>
      <c r="AV33" s="52"/>
      <c r="AW33" s="52"/>
      <c r="AX33" s="52"/>
    </row>
    <row r="34" spans="1:50" ht="19.5" customHeight="1" x14ac:dyDescent="0.25">
      <c r="A34" s="137"/>
      <c r="B34" s="137"/>
      <c r="C34" s="137"/>
      <c r="D34" s="137"/>
      <c r="E34" s="135"/>
      <c r="F34" s="135"/>
      <c r="G34" s="69"/>
      <c r="H34" s="20"/>
      <c r="I34" s="135"/>
      <c r="J34" s="20"/>
      <c r="K34" s="20"/>
      <c r="L34" s="20"/>
      <c r="M34" s="20"/>
      <c r="N34" s="20"/>
      <c r="O34" s="20"/>
      <c r="P34" s="114"/>
      <c r="Q34" s="115"/>
      <c r="R34" s="115"/>
      <c r="S34" s="115"/>
      <c r="T34" s="20"/>
      <c r="U34" s="114"/>
      <c r="V34" s="20"/>
      <c r="W34" s="115"/>
      <c r="X34" s="20"/>
      <c r="Y34" s="20"/>
      <c r="Z34" s="114"/>
      <c r="AA34" s="115"/>
      <c r="AB34" s="20"/>
      <c r="AC34" s="20"/>
      <c r="AD34" s="114"/>
      <c r="AE34" s="75"/>
      <c r="AF34" s="75"/>
      <c r="AG34" s="75"/>
      <c r="AH34" s="136"/>
      <c r="AI34" s="52"/>
      <c r="AJ34" s="136"/>
      <c r="AK34" s="136"/>
      <c r="AL34" s="52"/>
      <c r="AM34" s="136"/>
      <c r="AN34" s="136"/>
      <c r="AO34" s="52"/>
      <c r="AP34" s="52"/>
      <c r="AQ34" s="52"/>
      <c r="AR34" s="52"/>
      <c r="AS34" s="52"/>
      <c r="AT34" s="52"/>
      <c r="AU34" s="52"/>
      <c r="AV34" s="52"/>
      <c r="AW34" s="52"/>
      <c r="AX34" s="52"/>
    </row>
    <row r="35" spans="1:50" ht="21.75" customHeight="1" x14ac:dyDescent="0.25">
      <c r="A35" s="137"/>
      <c r="B35" s="137"/>
      <c r="C35" s="137"/>
      <c r="D35" s="137"/>
      <c r="E35" s="135"/>
      <c r="F35" s="135"/>
      <c r="G35" s="69"/>
      <c r="H35" s="20"/>
      <c r="I35" s="135"/>
      <c r="J35" s="20"/>
      <c r="K35" s="20"/>
      <c r="L35" s="20"/>
      <c r="M35" s="20"/>
      <c r="N35" s="20"/>
      <c r="O35" s="20"/>
      <c r="P35" s="114"/>
      <c r="Q35" s="115"/>
      <c r="R35" s="115"/>
      <c r="S35" s="115"/>
      <c r="T35" s="20"/>
      <c r="U35" s="114"/>
      <c r="V35" s="20"/>
      <c r="W35" s="115"/>
      <c r="X35" s="20"/>
      <c r="Y35" s="20"/>
      <c r="Z35" s="114"/>
      <c r="AA35" s="115"/>
      <c r="AB35" s="20"/>
      <c r="AC35" s="20"/>
      <c r="AD35" s="114"/>
      <c r="AE35" s="75"/>
      <c r="AF35" s="75"/>
      <c r="AG35" s="75"/>
      <c r="AH35" s="136"/>
      <c r="AI35" s="52"/>
      <c r="AJ35" s="136"/>
      <c r="AK35" s="136"/>
      <c r="AL35" s="52"/>
      <c r="AM35" s="136"/>
      <c r="AN35" s="136"/>
      <c r="AO35" s="52"/>
      <c r="AP35" s="52"/>
      <c r="AQ35" s="52"/>
      <c r="AR35" s="52"/>
      <c r="AS35" s="52"/>
      <c r="AT35" s="52"/>
      <c r="AU35" s="52"/>
      <c r="AV35" s="52"/>
      <c r="AW35" s="52"/>
      <c r="AX35" s="52"/>
    </row>
    <row r="36" spans="1:50" ht="21.75" customHeight="1" x14ac:dyDescent="0.25">
      <c r="A36" s="137"/>
      <c r="B36" s="137"/>
      <c r="C36" s="137"/>
      <c r="D36" s="137"/>
      <c r="E36" s="135"/>
      <c r="F36" s="135"/>
      <c r="G36" s="69"/>
      <c r="H36" s="20"/>
      <c r="I36" s="135"/>
      <c r="J36" s="20"/>
      <c r="K36" s="20"/>
      <c r="L36" s="20"/>
      <c r="M36" s="20"/>
      <c r="N36" s="20"/>
      <c r="O36" s="20"/>
      <c r="P36" s="114"/>
      <c r="Q36" s="115"/>
      <c r="R36" s="115"/>
      <c r="S36" s="115"/>
      <c r="T36" s="20"/>
      <c r="U36" s="114"/>
      <c r="V36" s="20"/>
      <c r="W36" s="115"/>
      <c r="X36" s="20"/>
      <c r="Y36" s="20"/>
      <c r="Z36" s="114"/>
      <c r="AA36" s="115"/>
      <c r="AB36" s="20"/>
      <c r="AC36" s="20"/>
      <c r="AD36" s="114"/>
      <c r="AE36" s="75"/>
      <c r="AF36" s="75"/>
      <c r="AG36" s="75"/>
      <c r="AH36" s="136"/>
      <c r="AI36" s="52"/>
      <c r="AJ36" s="136"/>
      <c r="AK36" s="136"/>
      <c r="AL36" s="52"/>
      <c r="AM36" s="136"/>
      <c r="AN36" s="136"/>
      <c r="AO36" s="52"/>
      <c r="AP36" s="52"/>
      <c r="AQ36" s="52"/>
      <c r="AR36" s="52"/>
      <c r="AS36" s="52"/>
      <c r="AT36" s="52"/>
      <c r="AU36" s="52"/>
      <c r="AV36" s="52"/>
      <c r="AW36" s="52"/>
      <c r="AX36" s="52"/>
    </row>
    <row r="37" spans="1:50" ht="21.75" customHeight="1" x14ac:dyDescent="0.25">
      <c r="A37" s="137"/>
      <c r="B37" s="137"/>
      <c r="C37" s="137"/>
      <c r="D37" s="137"/>
      <c r="E37" s="135"/>
      <c r="F37" s="135"/>
      <c r="G37" s="69"/>
      <c r="H37" s="20"/>
      <c r="I37" s="135"/>
      <c r="J37" s="20"/>
      <c r="K37" s="20"/>
      <c r="L37" s="20"/>
      <c r="M37" s="20"/>
      <c r="N37" s="20"/>
      <c r="O37" s="20"/>
      <c r="P37" s="114"/>
      <c r="Q37" s="115"/>
      <c r="R37" s="115"/>
      <c r="S37" s="115"/>
      <c r="T37" s="20"/>
      <c r="U37" s="114"/>
      <c r="V37" s="20"/>
      <c r="W37" s="115"/>
      <c r="X37" s="20"/>
      <c r="Y37" s="20"/>
      <c r="Z37" s="114"/>
      <c r="AA37" s="115"/>
      <c r="AB37" s="20"/>
      <c r="AC37" s="20"/>
      <c r="AD37" s="114"/>
      <c r="AE37" s="75"/>
      <c r="AF37" s="75"/>
      <c r="AG37" s="75"/>
      <c r="AH37" s="136"/>
      <c r="AI37" s="52"/>
      <c r="AJ37" s="136"/>
      <c r="AK37" s="136"/>
      <c r="AL37" s="52"/>
      <c r="AM37" s="136"/>
      <c r="AN37" s="136"/>
      <c r="AO37" s="52"/>
      <c r="AP37" s="52"/>
      <c r="AQ37" s="52"/>
      <c r="AR37" s="52"/>
      <c r="AS37" s="52"/>
      <c r="AT37" s="52"/>
      <c r="AU37" s="52"/>
      <c r="AV37" s="52"/>
      <c r="AW37" s="52"/>
      <c r="AX37" s="52"/>
    </row>
    <row r="38" spans="1:50" ht="21.75" customHeight="1" x14ac:dyDescent="0.25">
      <c r="A38" s="138"/>
      <c r="B38" s="138"/>
      <c r="C38" s="138"/>
      <c r="D38" s="138"/>
      <c r="E38" s="135"/>
      <c r="F38" s="135"/>
      <c r="G38" s="69"/>
      <c r="H38" s="20"/>
      <c r="I38" s="135"/>
      <c r="J38" s="20"/>
      <c r="K38" s="20"/>
      <c r="L38" s="20"/>
      <c r="M38" s="20"/>
      <c r="N38" s="20"/>
      <c r="O38" s="20"/>
      <c r="P38" s="114"/>
      <c r="Q38" s="115"/>
      <c r="R38" s="115"/>
      <c r="S38" s="115"/>
      <c r="T38" s="20"/>
      <c r="U38" s="114"/>
      <c r="V38" s="20"/>
      <c r="W38" s="115"/>
      <c r="X38" s="20"/>
      <c r="Y38" s="20"/>
      <c r="Z38" s="114"/>
      <c r="AA38" s="115"/>
      <c r="AB38" s="20"/>
      <c r="AC38" s="20"/>
      <c r="AD38" s="114"/>
      <c r="AE38" s="75"/>
      <c r="AF38" s="75"/>
      <c r="AG38" s="75"/>
      <c r="AH38" s="136"/>
      <c r="AI38" s="52"/>
      <c r="AJ38" s="136"/>
      <c r="AK38" s="136"/>
      <c r="AL38" s="52"/>
      <c r="AM38" s="136"/>
      <c r="AN38" s="136"/>
      <c r="AO38" s="52"/>
      <c r="AP38" s="52"/>
      <c r="AQ38" s="52"/>
      <c r="AR38" s="52"/>
      <c r="AS38" s="52"/>
      <c r="AT38" s="52"/>
      <c r="AU38" s="52"/>
      <c r="AV38" s="52"/>
      <c r="AW38" s="52"/>
      <c r="AX38" s="52"/>
    </row>
    <row r="39" spans="1:50" ht="21.75" customHeight="1" x14ac:dyDescent="0.25">
      <c r="A39" s="138"/>
      <c r="B39" s="138"/>
      <c r="C39" s="138"/>
      <c r="D39" s="138"/>
      <c r="E39" s="135"/>
      <c r="F39" s="135"/>
      <c r="G39" s="69"/>
      <c r="H39" s="20"/>
      <c r="I39" s="135"/>
      <c r="J39" s="20"/>
      <c r="K39" s="20"/>
      <c r="L39" s="20"/>
      <c r="M39" s="20"/>
      <c r="N39" s="20"/>
      <c r="O39" s="20"/>
      <c r="P39" s="114"/>
      <c r="Q39" s="115"/>
      <c r="R39" s="115"/>
      <c r="S39" s="115"/>
      <c r="T39" s="20"/>
      <c r="U39" s="114"/>
      <c r="V39" s="20"/>
      <c r="W39" s="115"/>
      <c r="X39" s="20"/>
      <c r="Y39" s="20"/>
      <c r="Z39" s="114"/>
      <c r="AA39" s="115"/>
      <c r="AB39" s="20"/>
      <c r="AC39" s="20"/>
      <c r="AD39" s="114"/>
      <c r="AE39" s="75"/>
      <c r="AF39" s="75"/>
      <c r="AG39" s="75"/>
      <c r="AH39" s="136"/>
      <c r="AI39" s="52"/>
      <c r="AJ39" s="136"/>
      <c r="AK39" s="136"/>
      <c r="AL39" s="52"/>
      <c r="AM39" s="136"/>
      <c r="AN39" s="136"/>
      <c r="AO39" s="52"/>
      <c r="AP39" s="52"/>
      <c r="AQ39" s="52"/>
      <c r="AR39" s="52"/>
      <c r="AS39" s="52"/>
      <c r="AT39" s="52"/>
      <c r="AU39" s="52"/>
      <c r="AV39" s="52"/>
      <c r="AW39" s="52"/>
      <c r="AX39" s="52"/>
    </row>
    <row r="40" spans="1:50" ht="21.75" customHeight="1" x14ac:dyDescent="0.25">
      <c r="A40" s="138"/>
      <c r="B40" s="138"/>
      <c r="C40" s="138"/>
      <c r="D40" s="138"/>
      <c r="E40" s="135"/>
      <c r="F40" s="135"/>
      <c r="G40" s="69"/>
      <c r="H40" s="20"/>
      <c r="I40" s="135"/>
      <c r="J40" s="20"/>
      <c r="K40" s="20"/>
      <c r="L40" s="20"/>
      <c r="M40" s="20"/>
      <c r="N40" s="20"/>
      <c r="O40" s="20"/>
      <c r="P40" s="114"/>
      <c r="Q40" s="115"/>
      <c r="R40" s="115"/>
      <c r="S40" s="115"/>
      <c r="T40" s="20"/>
      <c r="U40" s="114"/>
      <c r="V40" s="20"/>
      <c r="W40" s="115"/>
      <c r="X40" s="20"/>
      <c r="Y40" s="20"/>
      <c r="Z40" s="114"/>
      <c r="AA40" s="115"/>
      <c r="AB40" s="20"/>
      <c r="AC40" s="20"/>
      <c r="AD40" s="114"/>
      <c r="AE40" s="75"/>
      <c r="AF40" s="75"/>
      <c r="AG40" s="75"/>
      <c r="AH40" s="136"/>
      <c r="AI40" s="52"/>
      <c r="AJ40" s="136"/>
      <c r="AK40" s="136"/>
      <c r="AL40" s="52"/>
      <c r="AM40" s="136"/>
      <c r="AN40" s="136"/>
      <c r="AO40" s="52"/>
      <c r="AP40" s="52"/>
      <c r="AQ40" s="52"/>
      <c r="AR40" s="52"/>
      <c r="AS40" s="52"/>
      <c r="AT40" s="52"/>
      <c r="AU40" s="52"/>
      <c r="AV40" s="52"/>
      <c r="AW40" s="52"/>
      <c r="AX40" s="52"/>
    </row>
    <row r="41" spans="1:50" ht="21.75" customHeight="1" x14ac:dyDescent="0.25">
      <c r="A41" s="104"/>
      <c r="B41" s="133"/>
      <c r="C41" s="134"/>
      <c r="D41" s="133"/>
      <c r="E41" s="135"/>
      <c r="F41" s="135"/>
      <c r="G41" s="69"/>
      <c r="H41" s="20"/>
      <c r="I41" s="135"/>
      <c r="J41" s="20"/>
      <c r="K41" s="20"/>
      <c r="L41" s="20"/>
      <c r="M41" s="20"/>
      <c r="N41" s="20"/>
      <c r="O41" s="20"/>
      <c r="P41" s="114"/>
      <c r="Q41" s="115"/>
      <c r="R41" s="115"/>
      <c r="S41" s="115"/>
      <c r="T41" s="20"/>
      <c r="U41" s="114"/>
      <c r="V41" s="20"/>
      <c r="W41" s="115"/>
      <c r="X41" s="20"/>
      <c r="Y41" s="20"/>
      <c r="Z41" s="114"/>
      <c r="AA41" s="115"/>
      <c r="AB41" s="20"/>
      <c r="AC41" s="20"/>
      <c r="AD41" s="114"/>
      <c r="AE41" s="75"/>
      <c r="AF41" s="75"/>
      <c r="AG41" s="75"/>
      <c r="AH41" s="136"/>
      <c r="AI41" s="52"/>
      <c r="AJ41" s="136"/>
      <c r="AK41" s="136"/>
      <c r="AL41" s="52"/>
      <c r="AM41" s="136"/>
      <c r="AN41" s="136"/>
      <c r="AO41" s="52"/>
      <c r="AP41" s="52"/>
      <c r="AQ41" s="52"/>
      <c r="AR41" s="52"/>
      <c r="AS41" s="52"/>
      <c r="AT41" s="52"/>
      <c r="AU41" s="52"/>
      <c r="AV41" s="52"/>
      <c r="AW41" s="52"/>
      <c r="AX41" s="52"/>
    </row>
    <row r="42" spans="1:50" ht="21.75" customHeight="1" x14ac:dyDescent="0.25">
      <c r="A42" s="104"/>
      <c r="B42" s="133"/>
      <c r="C42" s="134"/>
      <c r="D42" s="133"/>
      <c r="E42" s="135"/>
      <c r="F42" s="135"/>
      <c r="G42" s="69"/>
      <c r="H42" s="20"/>
      <c r="I42" s="135"/>
      <c r="J42" s="20"/>
      <c r="K42" s="20"/>
      <c r="L42" s="20"/>
      <c r="M42" s="20"/>
      <c r="N42" s="20"/>
      <c r="O42" s="20"/>
      <c r="P42" s="114"/>
      <c r="Q42" s="115"/>
      <c r="R42" s="115"/>
      <c r="S42" s="115"/>
      <c r="T42" s="20"/>
      <c r="U42" s="114"/>
      <c r="V42" s="20"/>
      <c r="W42" s="115"/>
      <c r="X42" s="20"/>
      <c r="Y42" s="20"/>
      <c r="Z42" s="114"/>
      <c r="AA42" s="115"/>
      <c r="AB42" s="20"/>
      <c r="AC42" s="20"/>
      <c r="AD42" s="114"/>
      <c r="AE42" s="75"/>
      <c r="AF42" s="75"/>
      <c r="AG42" s="75"/>
      <c r="AH42" s="136"/>
      <c r="AI42" s="52"/>
      <c r="AJ42" s="136"/>
      <c r="AK42" s="136"/>
      <c r="AL42" s="52"/>
      <c r="AM42" s="136"/>
      <c r="AN42" s="136"/>
      <c r="AO42" s="52"/>
      <c r="AP42" s="52"/>
      <c r="AQ42" s="52"/>
      <c r="AR42" s="52"/>
      <c r="AS42" s="52"/>
      <c r="AT42" s="52"/>
      <c r="AU42" s="52"/>
      <c r="AV42" s="52"/>
      <c r="AW42" s="52"/>
      <c r="AX42" s="52"/>
    </row>
    <row r="43" spans="1:50" ht="21.75" customHeight="1" x14ac:dyDescent="0.25">
      <c r="A43" s="104"/>
      <c r="B43" s="133"/>
      <c r="C43" s="134"/>
      <c r="D43" s="133"/>
      <c r="E43" s="135"/>
      <c r="F43" s="135"/>
      <c r="G43" s="69"/>
      <c r="H43" s="20"/>
      <c r="I43" s="135"/>
      <c r="J43" s="20"/>
      <c r="K43" s="20"/>
      <c r="L43" s="20"/>
      <c r="M43" s="20"/>
      <c r="N43" s="20"/>
      <c r="O43" s="20"/>
      <c r="P43" s="114"/>
      <c r="Q43" s="115"/>
      <c r="R43" s="115"/>
      <c r="S43" s="115"/>
      <c r="T43" s="20"/>
      <c r="U43" s="114"/>
      <c r="V43" s="20"/>
      <c r="W43" s="115"/>
      <c r="X43" s="20"/>
      <c r="Y43" s="20"/>
      <c r="Z43" s="114"/>
      <c r="AA43" s="115"/>
      <c r="AB43" s="20"/>
      <c r="AC43" s="20"/>
      <c r="AD43" s="114"/>
      <c r="AE43" s="75"/>
      <c r="AF43" s="75"/>
      <c r="AG43" s="75"/>
      <c r="AH43" s="136"/>
      <c r="AI43" s="52"/>
      <c r="AJ43" s="136"/>
      <c r="AK43" s="136"/>
      <c r="AL43" s="52"/>
      <c r="AM43" s="136"/>
      <c r="AN43" s="136"/>
      <c r="AO43" s="52"/>
      <c r="AP43" s="52"/>
      <c r="AQ43" s="52"/>
      <c r="AR43" s="52"/>
      <c r="AS43" s="52"/>
      <c r="AT43" s="52"/>
      <c r="AU43" s="52"/>
      <c r="AV43" s="52"/>
      <c r="AW43" s="52"/>
      <c r="AX43" s="52"/>
    </row>
    <row r="44" spans="1:50" ht="21.75" customHeight="1" x14ac:dyDescent="0.25">
      <c r="A44" s="104"/>
      <c r="B44" s="133"/>
      <c r="C44" s="134"/>
      <c r="D44" s="133"/>
      <c r="E44" s="135"/>
      <c r="F44" s="135"/>
      <c r="G44" s="69"/>
      <c r="H44" s="20"/>
      <c r="I44" s="135"/>
      <c r="J44" s="20"/>
      <c r="K44" s="20"/>
      <c r="L44" s="20"/>
      <c r="M44" s="20"/>
      <c r="N44" s="20"/>
      <c r="O44" s="20"/>
      <c r="P44" s="114"/>
      <c r="Q44" s="115"/>
      <c r="R44" s="115"/>
      <c r="S44" s="115"/>
      <c r="T44" s="20"/>
      <c r="U44" s="114"/>
      <c r="V44" s="20"/>
      <c r="W44" s="115"/>
      <c r="X44" s="20"/>
      <c r="Y44" s="20"/>
      <c r="Z44" s="114"/>
      <c r="AA44" s="115"/>
      <c r="AB44" s="20"/>
      <c r="AC44" s="20"/>
      <c r="AD44" s="114"/>
      <c r="AE44" s="75"/>
      <c r="AF44" s="75"/>
      <c r="AG44" s="75"/>
      <c r="AH44" s="136"/>
      <c r="AI44" s="52"/>
      <c r="AJ44" s="136"/>
      <c r="AK44" s="136"/>
      <c r="AL44" s="52"/>
      <c r="AM44" s="136"/>
      <c r="AN44" s="136"/>
      <c r="AO44" s="52"/>
      <c r="AP44" s="52"/>
      <c r="AQ44" s="52"/>
      <c r="AR44" s="52"/>
      <c r="AS44" s="52"/>
      <c r="AT44" s="52"/>
      <c r="AU44" s="52"/>
      <c r="AV44" s="52"/>
      <c r="AW44" s="52"/>
      <c r="AX44" s="52"/>
    </row>
    <row r="45" spans="1:50" ht="21.75" customHeight="1" x14ac:dyDescent="0.25">
      <c r="A45" s="104"/>
      <c r="B45" s="133"/>
      <c r="C45" s="134"/>
      <c r="D45" s="133"/>
      <c r="E45" s="135"/>
      <c r="F45" s="135"/>
      <c r="G45" s="69"/>
      <c r="H45" s="20"/>
      <c r="I45" s="135"/>
      <c r="J45" s="20"/>
      <c r="K45" s="20"/>
      <c r="L45" s="20"/>
      <c r="M45" s="20"/>
      <c r="N45" s="20"/>
      <c r="O45" s="20"/>
      <c r="P45" s="114"/>
      <c r="Q45" s="115"/>
      <c r="R45" s="115"/>
      <c r="S45" s="115"/>
      <c r="T45" s="20"/>
      <c r="U45" s="114"/>
      <c r="V45" s="20"/>
      <c r="W45" s="115"/>
      <c r="X45" s="20"/>
      <c r="Y45" s="20"/>
      <c r="Z45" s="114"/>
      <c r="AA45" s="115"/>
      <c r="AB45" s="20"/>
      <c r="AC45" s="20"/>
      <c r="AD45" s="114"/>
      <c r="AE45" s="75"/>
      <c r="AF45" s="75"/>
      <c r="AG45" s="75"/>
      <c r="AH45" s="136"/>
      <c r="AI45" s="52"/>
      <c r="AJ45" s="136"/>
      <c r="AK45" s="136"/>
      <c r="AL45" s="52"/>
      <c r="AM45" s="136"/>
      <c r="AN45" s="136"/>
      <c r="AO45" s="52"/>
      <c r="AP45" s="52"/>
      <c r="AQ45" s="52"/>
      <c r="AR45" s="52"/>
      <c r="AS45" s="52"/>
      <c r="AT45" s="52"/>
      <c r="AU45" s="52"/>
      <c r="AV45" s="52"/>
      <c r="AW45" s="52"/>
      <c r="AX45" s="52"/>
    </row>
    <row r="46" spans="1:50" ht="21.75" customHeight="1" x14ac:dyDescent="0.25">
      <c r="A46" s="104"/>
      <c r="B46" s="133"/>
      <c r="C46" s="134"/>
      <c r="D46" s="133"/>
      <c r="E46" s="135"/>
      <c r="F46" s="135"/>
      <c r="G46" s="69"/>
      <c r="H46" s="20"/>
      <c r="I46" s="135"/>
      <c r="J46" s="20"/>
      <c r="K46" s="20"/>
      <c r="L46" s="20"/>
      <c r="M46" s="20"/>
      <c r="N46" s="20"/>
      <c r="O46" s="20"/>
      <c r="P46" s="114"/>
      <c r="Q46" s="115"/>
      <c r="R46" s="115"/>
      <c r="S46" s="115"/>
      <c r="T46" s="20"/>
      <c r="U46" s="114"/>
      <c r="V46" s="20"/>
      <c r="W46" s="115"/>
      <c r="X46" s="20"/>
      <c r="Y46" s="20"/>
      <c r="Z46" s="114"/>
      <c r="AA46" s="115"/>
      <c r="AB46" s="20"/>
      <c r="AC46" s="20"/>
      <c r="AD46" s="114"/>
      <c r="AE46" s="75"/>
      <c r="AF46" s="75"/>
      <c r="AG46" s="75"/>
      <c r="AH46" s="136"/>
      <c r="AI46" s="52"/>
      <c r="AJ46" s="136"/>
      <c r="AK46" s="136"/>
      <c r="AL46" s="52"/>
      <c r="AM46" s="136"/>
      <c r="AN46" s="136"/>
      <c r="AO46" s="52"/>
      <c r="AP46" s="52"/>
      <c r="AQ46" s="52"/>
      <c r="AR46" s="52"/>
      <c r="AS46" s="52"/>
      <c r="AT46" s="52"/>
      <c r="AU46" s="52"/>
      <c r="AV46" s="52"/>
      <c r="AW46" s="52"/>
      <c r="AX46" s="52"/>
    </row>
    <row r="47" spans="1:50" ht="21.75" customHeight="1" x14ac:dyDescent="0.25">
      <c r="A47" s="104"/>
      <c r="B47" s="133"/>
      <c r="C47" s="134"/>
      <c r="D47" s="133"/>
      <c r="E47" s="135"/>
      <c r="F47" s="135"/>
      <c r="G47" s="69"/>
      <c r="H47" s="20"/>
      <c r="I47" s="135"/>
      <c r="J47" s="20"/>
      <c r="K47" s="20"/>
      <c r="L47" s="20"/>
      <c r="M47" s="20"/>
      <c r="N47" s="20"/>
      <c r="O47" s="20"/>
      <c r="P47" s="114"/>
      <c r="Q47" s="115"/>
      <c r="R47" s="115"/>
      <c r="S47" s="115"/>
      <c r="T47" s="20"/>
      <c r="U47" s="114"/>
      <c r="V47" s="20"/>
      <c r="W47" s="115"/>
      <c r="X47" s="20"/>
      <c r="Y47" s="20"/>
      <c r="Z47" s="114"/>
      <c r="AA47" s="115"/>
      <c r="AB47" s="20"/>
      <c r="AC47" s="20"/>
      <c r="AD47" s="114"/>
      <c r="AE47" s="75"/>
      <c r="AF47" s="75"/>
      <c r="AG47" s="75"/>
      <c r="AH47" s="136"/>
      <c r="AI47" s="52"/>
      <c r="AJ47" s="136"/>
      <c r="AK47" s="136"/>
      <c r="AL47" s="52"/>
      <c r="AM47" s="136"/>
      <c r="AN47" s="136"/>
      <c r="AO47" s="52"/>
      <c r="AP47" s="52"/>
      <c r="AQ47" s="52"/>
      <c r="AR47" s="52"/>
      <c r="AS47" s="52"/>
      <c r="AT47" s="52"/>
      <c r="AU47" s="52"/>
      <c r="AV47" s="52"/>
      <c r="AW47" s="52"/>
      <c r="AX47" s="52"/>
    </row>
    <row r="48" spans="1:50" ht="21.75" customHeight="1" x14ac:dyDescent="0.25">
      <c r="A48" s="104"/>
      <c r="B48" s="133"/>
      <c r="C48" s="134"/>
      <c r="D48" s="133"/>
      <c r="E48" s="135"/>
      <c r="F48" s="135"/>
      <c r="G48" s="69"/>
      <c r="H48" s="20"/>
      <c r="I48" s="135"/>
      <c r="J48" s="20"/>
      <c r="K48" s="20"/>
      <c r="L48" s="20"/>
      <c r="M48" s="20"/>
      <c r="N48" s="20"/>
      <c r="O48" s="20"/>
      <c r="P48" s="114"/>
      <c r="Q48" s="115"/>
      <c r="R48" s="115"/>
      <c r="S48" s="115"/>
      <c r="T48" s="20"/>
      <c r="U48" s="114"/>
      <c r="V48" s="20"/>
      <c r="W48" s="115"/>
      <c r="X48" s="20"/>
      <c r="Y48" s="20"/>
      <c r="Z48" s="114"/>
      <c r="AA48" s="115"/>
      <c r="AB48" s="20"/>
      <c r="AC48" s="20"/>
      <c r="AD48" s="114"/>
      <c r="AE48" s="75"/>
      <c r="AF48" s="75"/>
      <c r="AG48" s="75"/>
      <c r="AH48" s="136"/>
      <c r="AI48" s="52"/>
      <c r="AJ48" s="136"/>
      <c r="AK48" s="136"/>
      <c r="AL48" s="52"/>
      <c r="AM48" s="136"/>
      <c r="AN48" s="136"/>
      <c r="AO48" s="52"/>
      <c r="AP48" s="52"/>
      <c r="AQ48" s="52"/>
      <c r="AR48" s="52"/>
      <c r="AS48" s="52"/>
      <c r="AT48" s="52"/>
      <c r="AU48" s="52"/>
      <c r="AV48" s="52"/>
      <c r="AW48" s="52"/>
      <c r="AX48" s="52"/>
    </row>
    <row r="49" spans="1:50" ht="21.75" customHeight="1" x14ac:dyDescent="0.25">
      <c r="A49" s="104"/>
      <c r="B49" s="133"/>
      <c r="C49" s="134"/>
      <c r="D49" s="133"/>
      <c r="E49" s="135"/>
      <c r="F49" s="135"/>
      <c r="G49" s="69"/>
      <c r="H49" s="20"/>
      <c r="I49" s="135"/>
      <c r="J49" s="20"/>
      <c r="K49" s="20"/>
      <c r="L49" s="20"/>
      <c r="M49" s="20"/>
      <c r="N49" s="20"/>
      <c r="O49" s="20"/>
      <c r="P49" s="114"/>
      <c r="Q49" s="115"/>
      <c r="R49" s="115"/>
      <c r="S49" s="115"/>
      <c r="T49" s="20"/>
      <c r="U49" s="114"/>
      <c r="V49" s="20"/>
      <c r="W49" s="115"/>
      <c r="X49" s="20"/>
      <c r="Y49" s="20"/>
      <c r="Z49" s="114"/>
      <c r="AA49" s="115"/>
      <c r="AB49" s="20"/>
      <c r="AC49" s="20"/>
      <c r="AD49" s="114"/>
      <c r="AE49" s="75"/>
      <c r="AF49" s="75"/>
      <c r="AG49" s="75"/>
      <c r="AH49" s="136"/>
      <c r="AI49" s="52"/>
      <c r="AJ49" s="136"/>
      <c r="AK49" s="136"/>
      <c r="AL49" s="52"/>
      <c r="AM49" s="136"/>
      <c r="AN49" s="136"/>
      <c r="AO49" s="52"/>
      <c r="AP49" s="52"/>
      <c r="AQ49" s="52"/>
      <c r="AR49" s="52"/>
      <c r="AS49" s="52"/>
      <c r="AT49" s="52"/>
      <c r="AU49" s="52"/>
      <c r="AV49" s="52"/>
      <c r="AW49" s="52"/>
      <c r="AX49" s="52"/>
    </row>
    <row r="50" spans="1:50" ht="21.75" customHeight="1" x14ac:dyDescent="0.25">
      <c r="A50" s="104"/>
      <c r="B50" s="133"/>
      <c r="C50" s="134"/>
      <c r="D50" s="133"/>
      <c r="E50" s="135"/>
      <c r="F50" s="135"/>
      <c r="G50" s="69"/>
      <c r="H50" s="20"/>
      <c r="I50" s="135"/>
      <c r="J50" s="20"/>
      <c r="K50" s="20"/>
      <c r="L50" s="20"/>
      <c r="M50" s="20"/>
      <c r="N50" s="20"/>
      <c r="O50" s="20"/>
      <c r="P50" s="114"/>
      <c r="Q50" s="115"/>
      <c r="R50" s="115"/>
      <c r="S50" s="115"/>
      <c r="T50" s="20"/>
      <c r="U50" s="114"/>
      <c r="V50" s="20"/>
      <c r="W50" s="115"/>
      <c r="X50" s="20"/>
      <c r="Y50" s="20"/>
      <c r="Z50" s="114"/>
      <c r="AA50" s="115"/>
      <c r="AB50" s="20"/>
      <c r="AC50" s="20"/>
      <c r="AD50" s="114"/>
      <c r="AE50" s="75"/>
      <c r="AF50" s="75"/>
      <c r="AG50" s="75"/>
      <c r="AH50" s="136"/>
      <c r="AI50" s="52"/>
      <c r="AJ50" s="136"/>
      <c r="AK50" s="136"/>
      <c r="AL50" s="52"/>
      <c r="AM50" s="136"/>
      <c r="AN50" s="136"/>
      <c r="AO50" s="52"/>
      <c r="AP50" s="52"/>
      <c r="AQ50" s="52"/>
      <c r="AR50" s="52"/>
      <c r="AS50" s="52"/>
      <c r="AT50" s="52"/>
      <c r="AU50" s="52"/>
      <c r="AV50" s="52"/>
      <c r="AW50" s="52"/>
      <c r="AX50" s="52"/>
    </row>
    <row r="51" spans="1:50" ht="21.75" customHeight="1" x14ac:dyDescent="0.25">
      <c r="A51" s="104"/>
      <c r="B51" s="133"/>
      <c r="C51" s="134"/>
      <c r="D51" s="133"/>
      <c r="E51" s="135"/>
      <c r="F51" s="135"/>
      <c r="G51" s="69"/>
      <c r="H51" s="20"/>
      <c r="I51" s="135"/>
      <c r="J51" s="20"/>
      <c r="K51" s="20"/>
      <c r="L51" s="20"/>
      <c r="M51" s="20"/>
      <c r="N51" s="20"/>
      <c r="O51" s="20"/>
      <c r="P51" s="114"/>
      <c r="Q51" s="115"/>
      <c r="R51" s="115"/>
      <c r="S51" s="115"/>
      <c r="T51" s="20"/>
      <c r="U51" s="114"/>
      <c r="V51" s="20"/>
      <c r="W51" s="115"/>
      <c r="X51" s="20"/>
      <c r="Y51" s="20"/>
      <c r="Z51" s="114"/>
      <c r="AA51" s="115"/>
      <c r="AB51" s="20"/>
      <c r="AC51" s="20"/>
      <c r="AD51" s="114"/>
      <c r="AE51" s="75"/>
      <c r="AF51" s="75"/>
      <c r="AG51" s="75"/>
      <c r="AH51" s="136"/>
      <c r="AI51" s="52"/>
      <c r="AJ51" s="136"/>
      <c r="AK51" s="136"/>
      <c r="AL51" s="52"/>
      <c r="AM51" s="136"/>
      <c r="AN51" s="136"/>
      <c r="AO51" s="52"/>
      <c r="AP51" s="52"/>
      <c r="AQ51" s="52"/>
      <c r="AR51" s="52"/>
      <c r="AS51" s="52"/>
      <c r="AT51" s="52"/>
      <c r="AU51" s="52"/>
      <c r="AV51" s="52"/>
      <c r="AW51" s="52"/>
      <c r="AX51" s="52"/>
    </row>
    <row r="52" spans="1:50" ht="21.75" customHeight="1" x14ac:dyDescent="0.25">
      <c r="A52" s="104"/>
      <c r="B52" s="133"/>
      <c r="C52" s="134"/>
      <c r="D52" s="133"/>
      <c r="E52" s="135"/>
      <c r="F52" s="135"/>
      <c r="G52" s="69"/>
      <c r="H52" s="20"/>
      <c r="I52" s="135"/>
      <c r="J52" s="20"/>
      <c r="K52" s="20"/>
      <c r="L52" s="20"/>
      <c r="M52" s="20"/>
      <c r="N52" s="20"/>
      <c r="O52" s="20"/>
      <c r="P52" s="114"/>
      <c r="Q52" s="115"/>
      <c r="R52" s="115"/>
      <c r="S52" s="115"/>
      <c r="T52" s="20"/>
      <c r="U52" s="114"/>
      <c r="V52" s="20"/>
      <c r="W52" s="115"/>
      <c r="X52" s="20"/>
      <c r="Y52" s="20"/>
      <c r="Z52" s="114"/>
      <c r="AA52" s="115"/>
      <c r="AB52" s="20"/>
      <c r="AC52" s="20"/>
      <c r="AD52" s="114"/>
      <c r="AE52" s="75"/>
      <c r="AF52" s="75"/>
      <c r="AG52" s="75"/>
      <c r="AH52" s="136"/>
      <c r="AI52" s="52"/>
      <c r="AJ52" s="136"/>
      <c r="AK52" s="136"/>
      <c r="AL52" s="52"/>
      <c r="AM52" s="136"/>
      <c r="AN52" s="136"/>
      <c r="AO52" s="52"/>
      <c r="AP52" s="52"/>
      <c r="AQ52" s="52"/>
      <c r="AR52" s="52"/>
      <c r="AS52" s="52"/>
      <c r="AT52" s="52"/>
      <c r="AU52" s="52"/>
      <c r="AV52" s="52"/>
      <c r="AW52" s="52"/>
      <c r="AX52" s="52"/>
    </row>
    <row r="53" spans="1:50" ht="21.75" customHeight="1" x14ac:dyDescent="0.25">
      <c r="A53" s="104"/>
      <c r="B53" s="133"/>
      <c r="C53" s="134"/>
      <c r="D53" s="133"/>
      <c r="E53" s="135"/>
      <c r="F53" s="135"/>
      <c r="G53" s="69"/>
      <c r="H53" s="20"/>
      <c r="I53" s="135"/>
      <c r="J53" s="20"/>
      <c r="K53" s="20"/>
      <c r="L53" s="20"/>
      <c r="M53" s="20"/>
      <c r="N53" s="20"/>
      <c r="O53" s="20"/>
      <c r="P53" s="114"/>
      <c r="Q53" s="115"/>
      <c r="R53" s="115"/>
      <c r="S53" s="115"/>
      <c r="T53" s="20"/>
      <c r="U53" s="114"/>
      <c r="V53" s="20"/>
      <c r="W53" s="115"/>
      <c r="X53" s="20"/>
      <c r="Y53" s="20"/>
      <c r="Z53" s="114"/>
      <c r="AA53" s="115"/>
      <c r="AB53" s="20"/>
      <c r="AC53" s="20"/>
      <c r="AD53" s="114"/>
      <c r="AE53" s="75"/>
      <c r="AF53" s="75"/>
      <c r="AG53" s="75"/>
      <c r="AH53" s="136"/>
      <c r="AI53" s="52"/>
      <c r="AJ53" s="136"/>
      <c r="AK53" s="136"/>
      <c r="AL53" s="52"/>
      <c r="AM53" s="136"/>
      <c r="AN53" s="136"/>
      <c r="AO53" s="52"/>
      <c r="AP53" s="52"/>
      <c r="AQ53" s="52"/>
      <c r="AR53" s="52"/>
      <c r="AS53" s="52"/>
      <c r="AT53" s="52"/>
      <c r="AU53" s="52"/>
      <c r="AV53" s="52"/>
      <c r="AW53" s="52"/>
      <c r="AX53" s="52"/>
    </row>
    <row r="54" spans="1:50" ht="21.75" customHeight="1" x14ac:dyDescent="0.25">
      <c r="A54" s="104"/>
      <c r="B54" s="133"/>
      <c r="C54" s="134"/>
      <c r="D54" s="133"/>
      <c r="E54" s="135"/>
      <c r="F54" s="135"/>
      <c r="G54" s="69"/>
      <c r="H54" s="20"/>
      <c r="I54" s="135"/>
      <c r="J54" s="20"/>
      <c r="K54" s="20"/>
      <c r="L54" s="20"/>
      <c r="M54" s="20"/>
      <c r="N54" s="20"/>
      <c r="O54" s="20"/>
      <c r="P54" s="114"/>
      <c r="Q54" s="115"/>
      <c r="R54" s="115"/>
      <c r="S54" s="115"/>
      <c r="T54" s="20"/>
      <c r="U54" s="114"/>
      <c r="V54" s="20"/>
      <c r="W54" s="115"/>
      <c r="X54" s="20"/>
      <c r="Y54" s="20"/>
      <c r="Z54" s="114"/>
      <c r="AA54" s="115"/>
      <c r="AB54" s="20"/>
      <c r="AC54" s="20"/>
      <c r="AD54" s="114"/>
      <c r="AE54" s="75"/>
      <c r="AF54" s="75"/>
      <c r="AG54" s="75"/>
      <c r="AH54" s="136"/>
      <c r="AI54" s="52"/>
      <c r="AJ54" s="136"/>
      <c r="AK54" s="136"/>
      <c r="AL54" s="52"/>
      <c r="AM54" s="136"/>
      <c r="AN54" s="136"/>
      <c r="AO54" s="52"/>
      <c r="AP54" s="52"/>
      <c r="AQ54" s="52"/>
      <c r="AR54" s="52"/>
      <c r="AS54" s="52"/>
      <c r="AT54" s="52"/>
      <c r="AU54" s="52"/>
      <c r="AV54" s="52"/>
      <c r="AW54" s="52"/>
      <c r="AX54" s="52"/>
    </row>
    <row r="55" spans="1:50" ht="21.75" customHeight="1" x14ac:dyDescent="0.25">
      <c r="A55" s="104"/>
      <c r="B55" s="133"/>
      <c r="C55" s="134"/>
      <c r="D55" s="133"/>
      <c r="E55" s="135"/>
      <c r="F55" s="135"/>
      <c r="G55" s="69"/>
      <c r="H55" s="20"/>
      <c r="I55" s="135"/>
      <c r="J55" s="20"/>
      <c r="K55" s="20"/>
      <c r="L55" s="20"/>
      <c r="M55" s="20"/>
      <c r="N55" s="20"/>
      <c r="O55" s="20"/>
      <c r="P55" s="114"/>
      <c r="Q55" s="115"/>
      <c r="R55" s="115"/>
      <c r="S55" s="115"/>
      <c r="T55" s="20"/>
      <c r="U55" s="114"/>
      <c r="V55" s="20"/>
      <c r="W55" s="115"/>
      <c r="X55" s="20"/>
      <c r="Y55" s="20"/>
      <c r="Z55" s="114"/>
      <c r="AA55" s="115"/>
      <c r="AB55" s="20"/>
      <c r="AC55" s="20"/>
      <c r="AD55" s="114"/>
      <c r="AE55" s="75"/>
      <c r="AF55" s="75"/>
      <c r="AG55" s="75"/>
      <c r="AH55" s="136"/>
      <c r="AI55" s="52"/>
      <c r="AJ55" s="136"/>
      <c r="AK55" s="136"/>
      <c r="AL55" s="52"/>
      <c r="AM55" s="136"/>
      <c r="AN55" s="136"/>
      <c r="AO55" s="52"/>
      <c r="AP55" s="52"/>
      <c r="AQ55" s="52"/>
      <c r="AR55" s="52"/>
      <c r="AS55" s="52"/>
      <c r="AT55" s="52"/>
      <c r="AU55" s="52"/>
      <c r="AV55" s="52"/>
      <c r="AW55" s="52"/>
      <c r="AX55" s="52"/>
    </row>
    <row r="56" spans="1:50" ht="21.75" customHeight="1" x14ac:dyDescent="0.25">
      <c r="A56" s="104"/>
      <c r="B56" s="133"/>
      <c r="C56" s="134"/>
      <c r="D56" s="133"/>
      <c r="E56" s="135"/>
      <c r="F56" s="135"/>
      <c r="G56" s="69"/>
      <c r="H56" s="20"/>
      <c r="I56" s="135"/>
      <c r="J56" s="20"/>
      <c r="K56" s="20"/>
      <c r="L56" s="20"/>
      <c r="M56" s="20"/>
      <c r="N56" s="20"/>
      <c r="O56" s="20"/>
      <c r="P56" s="114"/>
      <c r="Q56" s="115"/>
      <c r="R56" s="115"/>
      <c r="S56" s="115"/>
      <c r="T56" s="20"/>
      <c r="U56" s="114"/>
      <c r="V56" s="20"/>
      <c r="W56" s="115"/>
      <c r="X56" s="20"/>
      <c r="Y56" s="20"/>
      <c r="Z56" s="114"/>
      <c r="AA56" s="115"/>
      <c r="AB56" s="20"/>
      <c r="AC56" s="20"/>
      <c r="AD56" s="114"/>
      <c r="AE56" s="75"/>
      <c r="AF56" s="75"/>
      <c r="AG56" s="75"/>
      <c r="AH56" s="136"/>
      <c r="AI56" s="52"/>
      <c r="AJ56" s="136"/>
      <c r="AK56" s="136"/>
      <c r="AL56" s="52"/>
      <c r="AM56" s="136"/>
      <c r="AN56" s="136"/>
      <c r="AO56" s="52"/>
      <c r="AP56" s="52"/>
      <c r="AQ56" s="52"/>
      <c r="AR56" s="52"/>
      <c r="AS56" s="52"/>
      <c r="AT56" s="52"/>
      <c r="AU56" s="52"/>
      <c r="AV56" s="52"/>
      <c r="AW56" s="52"/>
      <c r="AX56" s="52"/>
    </row>
    <row r="57" spans="1:50" ht="21.75" customHeight="1" x14ac:dyDescent="0.25">
      <c r="A57" s="104"/>
      <c r="B57" s="104"/>
      <c r="C57" s="134"/>
      <c r="D57" s="133"/>
      <c r="E57" s="135"/>
      <c r="F57" s="135"/>
      <c r="G57" s="69"/>
      <c r="H57" s="20"/>
      <c r="I57" s="135"/>
      <c r="J57" s="20"/>
      <c r="K57" s="20"/>
      <c r="L57" s="20"/>
      <c r="M57" s="20"/>
      <c r="N57" s="20"/>
      <c r="O57" s="20"/>
      <c r="P57" s="114"/>
      <c r="Q57" s="115"/>
      <c r="R57" s="115"/>
      <c r="S57" s="115"/>
      <c r="T57" s="20"/>
      <c r="U57" s="114"/>
      <c r="V57" s="20"/>
      <c r="W57" s="115"/>
      <c r="X57" s="20"/>
      <c r="Y57" s="20"/>
      <c r="Z57" s="114"/>
      <c r="AA57" s="115"/>
      <c r="AB57" s="20"/>
      <c r="AC57" s="20"/>
      <c r="AD57" s="114"/>
      <c r="AE57" s="75"/>
      <c r="AF57" s="75"/>
      <c r="AG57" s="75"/>
      <c r="AH57" s="136"/>
      <c r="AI57" s="52"/>
      <c r="AJ57" s="136"/>
      <c r="AK57" s="136"/>
      <c r="AL57" s="52"/>
      <c r="AM57" s="136"/>
      <c r="AN57" s="136"/>
      <c r="AO57" s="52"/>
      <c r="AP57" s="52"/>
      <c r="AQ57" s="52"/>
      <c r="AR57" s="52"/>
      <c r="AS57" s="52"/>
      <c r="AT57" s="52"/>
      <c r="AU57" s="52"/>
      <c r="AV57" s="52"/>
      <c r="AW57" s="52"/>
      <c r="AX57" s="52"/>
    </row>
    <row r="58" spans="1:50" ht="21.75" customHeight="1" x14ac:dyDescent="0.25">
      <c r="A58" s="104"/>
      <c r="B58" s="133"/>
      <c r="C58" s="134"/>
      <c r="D58" s="133"/>
      <c r="E58" s="135"/>
      <c r="F58" s="135"/>
      <c r="G58" s="69"/>
      <c r="H58" s="20"/>
      <c r="I58" s="135"/>
      <c r="J58" s="20"/>
      <c r="K58" s="20"/>
      <c r="L58" s="20"/>
      <c r="M58" s="20"/>
      <c r="N58" s="20"/>
      <c r="O58" s="20"/>
      <c r="P58" s="114"/>
      <c r="Q58" s="115"/>
      <c r="R58" s="115"/>
      <c r="S58" s="115"/>
      <c r="T58" s="20"/>
      <c r="U58" s="114"/>
      <c r="V58" s="20"/>
      <c r="W58" s="115"/>
      <c r="X58" s="20"/>
      <c r="Y58" s="20"/>
      <c r="Z58" s="114"/>
      <c r="AA58" s="115"/>
      <c r="AB58" s="20"/>
      <c r="AC58" s="20"/>
      <c r="AD58" s="114"/>
      <c r="AE58" s="75"/>
      <c r="AF58" s="75"/>
      <c r="AG58" s="75"/>
      <c r="AH58" s="136"/>
      <c r="AI58" s="52"/>
      <c r="AJ58" s="136"/>
      <c r="AK58" s="136"/>
      <c r="AL58" s="52"/>
      <c r="AM58" s="136"/>
      <c r="AN58" s="136"/>
      <c r="AO58" s="52"/>
      <c r="AP58" s="52"/>
      <c r="AQ58" s="52"/>
      <c r="AR58" s="52"/>
      <c r="AS58" s="52"/>
      <c r="AT58" s="52"/>
      <c r="AU58" s="52"/>
      <c r="AV58" s="52"/>
      <c r="AW58" s="52"/>
      <c r="AX58" s="52"/>
    </row>
    <row r="59" spans="1:50" ht="21.75" customHeight="1" x14ac:dyDescent="0.25">
      <c r="A59" s="104"/>
      <c r="B59" s="133"/>
      <c r="C59" s="134"/>
      <c r="D59" s="133"/>
      <c r="E59" s="135"/>
      <c r="F59" s="135"/>
      <c r="G59" s="69"/>
      <c r="H59" s="20"/>
      <c r="I59" s="135"/>
      <c r="J59" s="20"/>
      <c r="K59" s="20"/>
      <c r="L59" s="20"/>
      <c r="M59" s="20"/>
      <c r="N59" s="20"/>
      <c r="O59" s="20"/>
      <c r="P59" s="114"/>
      <c r="Q59" s="115"/>
      <c r="R59" s="115"/>
      <c r="S59" s="115"/>
      <c r="T59" s="20"/>
      <c r="U59" s="114"/>
      <c r="V59" s="20"/>
      <c r="W59" s="115"/>
      <c r="X59" s="20"/>
      <c r="Y59" s="20"/>
      <c r="Z59" s="114"/>
      <c r="AA59" s="115"/>
      <c r="AB59" s="20"/>
      <c r="AC59" s="20"/>
      <c r="AD59" s="114"/>
      <c r="AE59" s="75"/>
      <c r="AF59" s="75"/>
      <c r="AG59" s="75"/>
      <c r="AH59" s="136"/>
      <c r="AI59" s="52"/>
      <c r="AJ59" s="136"/>
      <c r="AK59" s="136"/>
      <c r="AL59" s="52"/>
      <c r="AM59" s="136"/>
      <c r="AN59" s="136"/>
      <c r="AO59" s="52"/>
      <c r="AP59" s="52"/>
      <c r="AQ59" s="52"/>
      <c r="AR59" s="52"/>
      <c r="AS59" s="52"/>
      <c r="AT59" s="52"/>
      <c r="AU59" s="52"/>
      <c r="AV59" s="52"/>
      <c r="AW59" s="52"/>
      <c r="AX59" s="52"/>
    </row>
    <row r="60" spans="1:50" ht="21.75" customHeight="1" x14ac:dyDescent="0.25">
      <c r="A60" s="104"/>
      <c r="B60" s="133"/>
      <c r="C60" s="134"/>
      <c r="D60" s="133"/>
      <c r="E60" s="135"/>
      <c r="F60" s="135"/>
      <c r="G60" s="69"/>
      <c r="H60" s="20"/>
      <c r="I60" s="135"/>
      <c r="J60" s="20"/>
      <c r="K60" s="20"/>
      <c r="L60" s="20"/>
      <c r="M60" s="20"/>
      <c r="N60" s="20"/>
      <c r="O60" s="20"/>
      <c r="P60" s="114"/>
      <c r="Q60" s="115"/>
      <c r="R60" s="115"/>
      <c r="S60" s="115"/>
      <c r="T60" s="20"/>
      <c r="U60" s="114"/>
      <c r="V60" s="20"/>
      <c r="W60" s="115"/>
      <c r="X60" s="20"/>
      <c r="Y60" s="20"/>
      <c r="Z60" s="114"/>
      <c r="AA60" s="115"/>
      <c r="AB60" s="20"/>
      <c r="AC60" s="20"/>
      <c r="AD60" s="114"/>
      <c r="AE60" s="75"/>
      <c r="AF60" s="75"/>
      <c r="AG60" s="75"/>
      <c r="AH60" s="136"/>
      <c r="AI60" s="52"/>
      <c r="AJ60" s="136"/>
      <c r="AK60" s="136"/>
      <c r="AL60" s="52"/>
      <c r="AM60" s="136"/>
      <c r="AN60" s="136"/>
      <c r="AO60" s="52"/>
      <c r="AP60" s="52"/>
      <c r="AQ60" s="52"/>
      <c r="AR60" s="52"/>
      <c r="AS60" s="52"/>
      <c r="AT60" s="52"/>
      <c r="AU60" s="52"/>
      <c r="AV60" s="52"/>
      <c r="AW60" s="52"/>
      <c r="AX60" s="52"/>
    </row>
    <row r="61" spans="1:50" ht="21.75" customHeight="1" x14ac:dyDescent="0.25">
      <c r="A61" s="104"/>
      <c r="B61" s="133"/>
      <c r="C61" s="134"/>
      <c r="D61" s="133"/>
      <c r="E61" s="135"/>
      <c r="F61" s="135"/>
      <c r="G61" s="69"/>
      <c r="H61" s="20"/>
      <c r="I61" s="135"/>
      <c r="J61" s="20"/>
      <c r="K61" s="20"/>
      <c r="L61" s="20"/>
      <c r="M61" s="20"/>
      <c r="N61" s="20"/>
      <c r="O61" s="20"/>
      <c r="P61" s="114"/>
      <c r="Q61" s="115"/>
      <c r="R61" s="115"/>
      <c r="S61" s="115"/>
      <c r="T61" s="20"/>
      <c r="U61" s="114"/>
      <c r="V61" s="20"/>
      <c r="W61" s="115"/>
      <c r="X61" s="20"/>
      <c r="Y61" s="20"/>
      <c r="Z61" s="114"/>
      <c r="AA61" s="115"/>
      <c r="AB61" s="20"/>
      <c r="AC61" s="20"/>
      <c r="AD61" s="114"/>
      <c r="AE61" s="75"/>
      <c r="AF61" s="75"/>
      <c r="AG61" s="75"/>
      <c r="AH61" s="136"/>
      <c r="AI61" s="52"/>
      <c r="AJ61" s="136"/>
      <c r="AK61" s="136"/>
      <c r="AL61" s="52"/>
      <c r="AM61" s="136"/>
      <c r="AN61" s="136"/>
      <c r="AO61" s="52"/>
      <c r="AP61" s="52"/>
      <c r="AQ61" s="52"/>
      <c r="AR61" s="52"/>
      <c r="AS61" s="52"/>
      <c r="AT61" s="52"/>
      <c r="AU61" s="52"/>
      <c r="AV61" s="52"/>
      <c r="AW61" s="52"/>
      <c r="AX61" s="52"/>
    </row>
    <row r="62" spans="1:50" ht="21.75" customHeight="1" x14ac:dyDescent="0.25">
      <c r="A62" s="104"/>
      <c r="B62" s="133"/>
      <c r="C62" s="134"/>
      <c r="D62" s="133"/>
      <c r="E62" s="135"/>
      <c r="F62" s="135"/>
      <c r="G62" s="69"/>
      <c r="H62" s="20"/>
      <c r="I62" s="135"/>
      <c r="J62" s="20"/>
      <c r="K62" s="20"/>
      <c r="L62" s="20"/>
      <c r="M62" s="20"/>
      <c r="N62" s="20"/>
      <c r="O62" s="20"/>
      <c r="P62" s="114"/>
      <c r="Q62" s="115"/>
      <c r="R62" s="115"/>
      <c r="S62" s="115"/>
      <c r="T62" s="20"/>
      <c r="U62" s="114"/>
      <c r="V62" s="20"/>
      <c r="W62" s="115"/>
      <c r="X62" s="20"/>
      <c r="Y62" s="20"/>
      <c r="Z62" s="114"/>
      <c r="AA62" s="115"/>
      <c r="AB62" s="20"/>
      <c r="AC62" s="20"/>
      <c r="AD62" s="114"/>
      <c r="AE62" s="75"/>
      <c r="AF62" s="75"/>
      <c r="AG62" s="75"/>
      <c r="AH62" s="136"/>
      <c r="AI62" s="52"/>
      <c r="AJ62" s="136"/>
      <c r="AK62" s="136"/>
      <c r="AL62" s="52"/>
      <c r="AM62" s="136"/>
      <c r="AN62" s="136"/>
      <c r="AO62" s="52"/>
      <c r="AP62" s="52"/>
      <c r="AQ62" s="52"/>
      <c r="AR62" s="52"/>
      <c r="AS62" s="52"/>
      <c r="AT62" s="52"/>
      <c r="AU62" s="52"/>
      <c r="AV62" s="52"/>
      <c r="AW62" s="52"/>
      <c r="AX62" s="52"/>
    </row>
    <row r="63" spans="1:50" ht="21.75" customHeight="1" x14ac:dyDescent="0.25">
      <c r="A63" s="104"/>
      <c r="B63" s="133"/>
      <c r="C63" s="134"/>
      <c r="D63" s="133"/>
      <c r="E63" s="135"/>
      <c r="F63" s="135"/>
      <c r="G63" s="69"/>
      <c r="H63" s="20"/>
      <c r="I63" s="135"/>
      <c r="J63" s="20"/>
      <c r="K63" s="20"/>
      <c r="L63" s="20"/>
      <c r="M63" s="20"/>
      <c r="N63" s="20"/>
      <c r="O63" s="20"/>
      <c r="P63" s="114"/>
      <c r="Q63" s="115"/>
      <c r="R63" s="115"/>
      <c r="S63" s="115"/>
      <c r="T63" s="20"/>
      <c r="U63" s="114"/>
      <c r="V63" s="20"/>
      <c r="W63" s="115"/>
      <c r="X63" s="20"/>
      <c r="Y63" s="20"/>
      <c r="Z63" s="114"/>
      <c r="AA63" s="115"/>
      <c r="AB63" s="20"/>
      <c r="AC63" s="20"/>
      <c r="AD63" s="114"/>
      <c r="AE63" s="75"/>
      <c r="AF63" s="75"/>
      <c r="AG63" s="75"/>
      <c r="AH63" s="136"/>
      <c r="AI63" s="52"/>
      <c r="AJ63" s="136"/>
      <c r="AK63" s="136"/>
      <c r="AL63" s="52"/>
      <c r="AM63" s="136"/>
      <c r="AN63" s="136"/>
      <c r="AO63" s="52"/>
      <c r="AP63" s="52"/>
      <c r="AQ63" s="52"/>
      <c r="AR63" s="52"/>
      <c r="AS63" s="52"/>
      <c r="AT63" s="52"/>
      <c r="AU63" s="52"/>
      <c r="AV63" s="52"/>
      <c r="AW63" s="52"/>
      <c r="AX63" s="52"/>
    </row>
    <row r="64" spans="1:50" ht="21.75" customHeight="1" x14ac:dyDescent="0.25">
      <c r="A64" s="104"/>
      <c r="B64" s="133"/>
      <c r="C64" s="134"/>
      <c r="D64" s="133"/>
      <c r="E64" s="135"/>
      <c r="F64" s="135"/>
      <c r="G64" s="69"/>
      <c r="H64" s="20"/>
      <c r="I64" s="135"/>
      <c r="J64" s="20"/>
      <c r="K64" s="20"/>
      <c r="L64" s="20"/>
      <c r="M64" s="20"/>
      <c r="N64" s="20"/>
      <c r="O64" s="20"/>
      <c r="P64" s="114"/>
      <c r="Q64" s="115"/>
      <c r="R64" s="115"/>
      <c r="S64" s="115"/>
      <c r="T64" s="20"/>
      <c r="U64" s="114"/>
      <c r="V64" s="20"/>
      <c r="W64" s="115"/>
      <c r="X64" s="20"/>
      <c r="Y64" s="20"/>
      <c r="Z64" s="114"/>
      <c r="AA64" s="115"/>
      <c r="AB64" s="20"/>
      <c r="AC64" s="20"/>
      <c r="AD64" s="114"/>
      <c r="AE64" s="75"/>
      <c r="AF64" s="75"/>
      <c r="AG64" s="75"/>
      <c r="AH64" s="136"/>
      <c r="AI64" s="52"/>
      <c r="AJ64" s="136"/>
      <c r="AK64" s="136"/>
      <c r="AL64" s="52"/>
      <c r="AM64" s="136"/>
      <c r="AN64" s="136"/>
      <c r="AO64" s="52"/>
      <c r="AP64" s="52"/>
      <c r="AQ64" s="52"/>
      <c r="AR64" s="52"/>
      <c r="AS64" s="52"/>
      <c r="AT64" s="52"/>
      <c r="AU64" s="52"/>
      <c r="AV64" s="52"/>
      <c r="AW64" s="52"/>
      <c r="AX64" s="52"/>
    </row>
    <row r="65" spans="1:44" ht="11.25" customHeight="1"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R65" s="10">
        <f>SUM(AR15:AR64)</f>
        <v>1003793.1539039871</v>
      </c>
    </row>
    <row r="66" spans="1:44" ht="11.25" customHeight="1"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row>
    <row r="67" spans="1:44" ht="11.25" customHeight="1"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row>
    <row r="68" spans="1:44" ht="11.25" customHeight="1"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row>
    <row r="69" spans="1:44" ht="11.25" customHeight="1"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row>
    <row r="70" spans="1:44" ht="11.25" customHeight="1"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row>
    <row r="71" spans="1:44" ht="11.25" customHeight="1"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row>
    <row r="72" spans="1:44" ht="11.25" customHeight="1"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row>
    <row r="73" spans="1:44" ht="11.25" customHeight="1"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row>
    <row r="74" spans="1:44" ht="11.25" customHeight="1" x14ac:dyDescent="0.25">
      <c r="A74" s="137"/>
      <c r="B74" s="137"/>
      <c r="C74" s="137"/>
      <c r="D74" s="137"/>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row>
    <row r="75" spans="1:44" ht="11.25" customHeight="1" x14ac:dyDescent="0.25">
      <c r="A75" s="137"/>
      <c r="B75" s="137"/>
      <c r="C75" s="137"/>
      <c r="D75" s="137"/>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row>
    <row r="76" spans="1:44" ht="11.25" customHeight="1" x14ac:dyDescent="0.25">
      <c r="A76" s="137"/>
      <c r="B76" s="137"/>
      <c r="C76" s="137"/>
      <c r="D76" s="137"/>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row>
    <row r="77" spans="1:44" ht="11.25" customHeight="1" x14ac:dyDescent="0.25">
      <c r="A77" s="137"/>
      <c r="B77" s="137"/>
      <c r="C77" s="137"/>
      <c r="D77" s="137"/>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row>
    <row r="78" spans="1:44" ht="11.25" customHeight="1" x14ac:dyDescent="0.25">
      <c r="A78" s="137"/>
      <c r="B78" s="137"/>
      <c r="C78" s="137"/>
      <c r="D78" s="137"/>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row>
    <row r="79" spans="1:44" ht="11.25" customHeight="1" x14ac:dyDescent="0.25">
      <c r="A79" s="137"/>
      <c r="B79" s="137"/>
      <c r="C79" s="137"/>
      <c r="D79" s="137"/>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row>
    <row r="80" spans="1:44" ht="11.25" customHeight="1" x14ac:dyDescent="0.25">
      <c r="A80" s="137"/>
      <c r="B80" s="137"/>
      <c r="C80" s="137"/>
      <c r="D80" s="137"/>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row>
    <row r="81" spans="1:30" ht="12.75" customHeight="1" x14ac:dyDescent="0.25">
      <c r="A81" s="138"/>
      <c r="B81" s="138"/>
      <c r="C81" s="138"/>
      <c r="D81" s="138"/>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row>
    <row r="82" spans="1:30" ht="12.75" customHeight="1" x14ac:dyDescent="0.25">
      <c r="A82" s="138"/>
      <c r="B82" s="138"/>
      <c r="C82" s="138"/>
      <c r="D82" s="138"/>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row>
    <row r="83" spans="1:30" ht="12.75" customHeight="1" x14ac:dyDescent="0.25">
      <c r="A83" s="138"/>
      <c r="B83" s="138"/>
      <c r="C83" s="138"/>
      <c r="D83" s="138"/>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row>
    <row r="84" spans="1:30" ht="11.25" customHeight="1"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row>
    <row r="85" spans="1:30" x14ac:dyDescent="0.2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row>
    <row r="86" spans="1:30" x14ac:dyDescent="0.2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row>
    <row r="87" spans="1:30" x14ac:dyDescent="0.25">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row>
    <row r="88" spans="1:30" x14ac:dyDescent="0.25">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row>
    <row r="89" spans="1:30" x14ac:dyDescent="0.25">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row>
    <row r="90" spans="1:30" x14ac:dyDescent="0.25">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row>
    <row r="91" spans="1:30" x14ac:dyDescent="0.25">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row>
    <row r="92" spans="1:30" x14ac:dyDescent="0.2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row>
    <row r="93" spans="1:30" x14ac:dyDescent="0.25">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row>
    <row r="94" spans="1:30" x14ac:dyDescent="0.2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row>
    <row r="95" spans="1:30" x14ac:dyDescent="0.2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row>
    <row r="96" spans="1:30" x14ac:dyDescent="0.2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row>
    <row r="97" spans="1:30" x14ac:dyDescent="0.2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row>
    <row r="98" spans="1:30" x14ac:dyDescent="0.25">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row>
    <row r="99" spans="1:30" x14ac:dyDescent="0.2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row>
    <row r="100" spans="1:30" x14ac:dyDescent="0.25">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row>
    <row r="101" spans="1:30" x14ac:dyDescent="0.25">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row>
    <row r="102" spans="1:30" x14ac:dyDescent="0.25">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row>
    <row r="103" spans="1:30" x14ac:dyDescent="0.2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row>
    <row r="104" spans="1:30" x14ac:dyDescent="0.25">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row>
    <row r="105" spans="1:30" x14ac:dyDescent="0.25">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row>
    <row r="106" spans="1:30" x14ac:dyDescent="0.25">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row>
    <row r="107" spans="1:30" x14ac:dyDescent="0.2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row>
    <row r="108" spans="1:30" x14ac:dyDescent="0.25">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row>
    <row r="109" spans="1:30" x14ac:dyDescent="0.25">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row>
    <row r="110" spans="1:30" x14ac:dyDescent="0.2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row>
    <row r="111" spans="1:30" x14ac:dyDescent="0.25">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row>
    <row r="112" spans="1:30" x14ac:dyDescent="0.25">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0" x14ac:dyDescent="0.2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row>
    <row r="114" spans="1:30" x14ac:dyDescent="0.25">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row>
    <row r="115" spans="1:30" x14ac:dyDescent="0.25">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row>
    <row r="116" spans="1:30" x14ac:dyDescent="0.25">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row>
    <row r="117" spans="1:30" x14ac:dyDescent="0.25">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row>
    <row r="118" spans="1:30" x14ac:dyDescent="0.25">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row>
    <row r="119" spans="1:30" x14ac:dyDescent="0.2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row>
    <row r="120" spans="1:30" x14ac:dyDescent="0.25">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row>
    <row r="121" spans="1:30" x14ac:dyDescent="0.25">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row>
    <row r="122" spans="1:30" x14ac:dyDescent="0.25">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row>
    <row r="123" spans="1:30" x14ac:dyDescent="0.25">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row>
    <row r="124" spans="1:30" x14ac:dyDescent="0.2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row>
    <row r="125" spans="1:30" x14ac:dyDescent="0.25">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row>
    <row r="126" spans="1:30" x14ac:dyDescent="0.2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row>
    <row r="127" spans="1:30" x14ac:dyDescent="0.25">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row>
    <row r="128" spans="1:30" x14ac:dyDescent="0.25">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row>
    <row r="129" spans="1:30" x14ac:dyDescent="0.25">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row>
    <row r="130" spans="1:30" x14ac:dyDescent="0.25">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row>
    <row r="131" spans="1:30" x14ac:dyDescent="0.25">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row>
    <row r="132" spans="1:30" x14ac:dyDescent="0.25">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row>
    <row r="133" spans="1:30" x14ac:dyDescent="0.25">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row>
    <row r="134" spans="1:30" x14ac:dyDescent="0.25">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row>
    <row r="135" spans="1:30" x14ac:dyDescent="0.25">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row>
    <row r="136" spans="1:30" x14ac:dyDescent="0.2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row>
    <row r="137" spans="1:30" x14ac:dyDescent="0.25">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row>
    <row r="138" spans="1:30" x14ac:dyDescent="0.25">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row>
    <row r="139" spans="1:30" x14ac:dyDescent="0.25">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row>
    <row r="140" spans="1:30" x14ac:dyDescent="0.25">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row>
    <row r="141" spans="1:30" x14ac:dyDescent="0.25">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row>
    <row r="142" spans="1:30" x14ac:dyDescent="0.25">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row>
    <row r="143" spans="1:30" x14ac:dyDescent="0.25">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row>
    <row r="144" spans="1:30" x14ac:dyDescent="0.25">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row>
    <row r="145" spans="1:30" x14ac:dyDescent="0.25">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row>
    <row r="146" spans="1:30" x14ac:dyDescent="0.25">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row>
    <row r="147" spans="1:30" x14ac:dyDescent="0.25">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row>
    <row r="148" spans="1:30" x14ac:dyDescent="0.25">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row>
    <row r="149" spans="1:30" x14ac:dyDescent="0.25">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row>
    <row r="150" spans="1:30" x14ac:dyDescent="0.25">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row>
    <row r="151" spans="1:30" x14ac:dyDescent="0.25">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row>
    <row r="152" spans="1:30" x14ac:dyDescent="0.25">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row>
    <row r="153" spans="1:30" x14ac:dyDescent="0.25">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row>
    <row r="154" spans="1:30" x14ac:dyDescent="0.25">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row>
    <row r="155" spans="1:30" x14ac:dyDescent="0.25">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row>
    <row r="156" spans="1:30" x14ac:dyDescent="0.25">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row>
    <row r="157" spans="1:30" x14ac:dyDescent="0.25">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row>
    <row r="158" spans="1:30" x14ac:dyDescent="0.25">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row>
    <row r="159" spans="1:30" x14ac:dyDescent="0.25">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row>
    <row r="160" spans="1:30" x14ac:dyDescent="0.25">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row>
    <row r="161" spans="1:30" x14ac:dyDescent="0.25">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row>
    <row r="162" spans="1:30" x14ac:dyDescent="0.25">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row>
    <row r="163" spans="1:30" x14ac:dyDescent="0.25">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row>
    <row r="164" spans="1:30" x14ac:dyDescent="0.25">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row>
    <row r="165" spans="1:30" x14ac:dyDescent="0.25">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row>
    <row r="166" spans="1:30" x14ac:dyDescent="0.25">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row>
    <row r="167" spans="1:30" x14ac:dyDescent="0.25">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row>
    <row r="168" spans="1:30" x14ac:dyDescent="0.25">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row>
    <row r="169" spans="1:30" x14ac:dyDescent="0.25">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row>
    <row r="170" spans="1:30" x14ac:dyDescent="0.25">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row>
    <row r="171" spans="1:30" x14ac:dyDescent="0.25">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row>
    <row r="172" spans="1:30" x14ac:dyDescent="0.25">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row>
    <row r="173" spans="1:30" x14ac:dyDescent="0.25">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row>
    <row r="174" spans="1:30" x14ac:dyDescent="0.25">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row>
    <row r="175" spans="1:30" x14ac:dyDescent="0.25">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row>
    <row r="176" spans="1:30" x14ac:dyDescent="0.25">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row>
    <row r="177" spans="1:30" x14ac:dyDescent="0.25">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row>
    <row r="178" spans="1:30" x14ac:dyDescent="0.25">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row>
    <row r="179" spans="1:30" x14ac:dyDescent="0.25">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row>
    <row r="180" spans="1:30" x14ac:dyDescent="0.25">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row>
    <row r="181" spans="1:30" x14ac:dyDescent="0.25">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row>
    <row r="182" spans="1:30" x14ac:dyDescent="0.25">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row>
    <row r="183" spans="1:30" x14ac:dyDescent="0.25">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row>
    <row r="184" spans="1:30" x14ac:dyDescent="0.25">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row>
    <row r="185" spans="1:30" x14ac:dyDescent="0.25">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row>
    <row r="186" spans="1:30" x14ac:dyDescent="0.25">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row>
    <row r="187" spans="1:30" x14ac:dyDescent="0.25">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row>
    <row r="188" spans="1:30" x14ac:dyDescent="0.25">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row>
    <row r="189" spans="1:30" x14ac:dyDescent="0.25">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row>
    <row r="190" spans="1:30" x14ac:dyDescent="0.25">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row>
    <row r="191" spans="1:30" x14ac:dyDescent="0.25">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row>
    <row r="192" spans="1:30" x14ac:dyDescent="0.25">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row>
    <row r="193" spans="1:30" x14ac:dyDescent="0.25">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row>
    <row r="194" spans="1:30" x14ac:dyDescent="0.25">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row>
    <row r="195" spans="1:30" x14ac:dyDescent="0.25">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row>
    <row r="196" spans="1:30" x14ac:dyDescent="0.25">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row>
    <row r="197" spans="1:30" x14ac:dyDescent="0.25">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row>
    <row r="198" spans="1:30" x14ac:dyDescent="0.2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row>
    <row r="199" spans="1:30" x14ac:dyDescent="0.25">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row>
    <row r="200" spans="1:30" x14ac:dyDescent="0.25">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row>
    <row r="201" spans="1:30" x14ac:dyDescent="0.25">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row>
    <row r="202" spans="1:30" x14ac:dyDescent="0.25">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row>
    <row r="203" spans="1:30" x14ac:dyDescent="0.25">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row>
    <row r="204" spans="1:30" x14ac:dyDescent="0.25">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row>
    <row r="205" spans="1:30" x14ac:dyDescent="0.25">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row>
    <row r="206" spans="1:30" x14ac:dyDescent="0.25">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row>
    <row r="207" spans="1:30" x14ac:dyDescent="0.25">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row>
    <row r="208" spans="1:30" x14ac:dyDescent="0.25">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row>
    <row r="209" spans="1:30" x14ac:dyDescent="0.25">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row>
    <row r="210" spans="1:30" x14ac:dyDescent="0.2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row>
    <row r="211" spans="1:30" x14ac:dyDescent="0.25">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row>
    <row r="212" spans="1:30" x14ac:dyDescent="0.25">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row>
    <row r="213" spans="1:30" x14ac:dyDescent="0.25">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row>
    <row r="214" spans="1:30" x14ac:dyDescent="0.25">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row>
    <row r="215" spans="1:30" x14ac:dyDescent="0.25">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row>
    <row r="216" spans="1:30" x14ac:dyDescent="0.25">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row>
    <row r="217" spans="1:30" x14ac:dyDescent="0.25">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row>
    <row r="218" spans="1:30" x14ac:dyDescent="0.25">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row>
    <row r="219" spans="1:30" x14ac:dyDescent="0.25">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row>
    <row r="220" spans="1:30" x14ac:dyDescent="0.25">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row>
    <row r="221" spans="1:30" x14ac:dyDescent="0.25">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row>
    <row r="222" spans="1:30" x14ac:dyDescent="0.25">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row>
    <row r="223" spans="1:30" x14ac:dyDescent="0.25">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row>
    <row r="224" spans="1:30" x14ac:dyDescent="0.25">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row>
    <row r="225" spans="1:30" x14ac:dyDescent="0.25">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row>
    <row r="226" spans="1:30" x14ac:dyDescent="0.25">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row>
    <row r="227" spans="1:30" x14ac:dyDescent="0.25">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row>
    <row r="228" spans="1:30" x14ac:dyDescent="0.25">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row>
    <row r="229" spans="1:30" x14ac:dyDescent="0.25">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row>
    <row r="230" spans="1:30" x14ac:dyDescent="0.25">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row>
    <row r="231" spans="1:30" x14ac:dyDescent="0.25">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row>
    <row r="232" spans="1:30" x14ac:dyDescent="0.25">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row>
    <row r="233" spans="1:30" x14ac:dyDescent="0.25">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row>
    <row r="234" spans="1:30" x14ac:dyDescent="0.25">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row>
    <row r="235" spans="1:30" x14ac:dyDescent="0.25">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row>
    <row r="236" spans="1:30" x14ac:dyDescent="0.25">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row>
    <row r="237" spans="1:30" x14ac:dyDescent="0.25">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row>
    <row r="238" spans="1:30" x14ac:dyDescent="0.25">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row>
    <row r="239" spans="1:30" x14ac:dyDescent="0.25">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row>
    <row r="240" spans="1:30" x14ac:dyDescent="0.25">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row>
    <row r="241" spans="1:30" x14ac:dyDescent="0.25">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row>
    <row r="242" spans="1:30" x14ac:dyDescent="0.25">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row>
    <row r="243" spans="1:30" x14ac:dyDescent="0.25">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row>
    <row r="244" spans="1:30" x14ac:dyDescent="0.25">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row>
    <row r="245" spans="1:30" x14ac:dyDescent="0.25">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row>
    <row r="246" spans="1:30" x14ac:dyDescent="0.25">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row>
    <row r="247" spans="1:30" x14ac:dyDescent="0.25">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row>
    <row r="248" spans="1:30" x14ac:dyDescent="0.2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row>
    <row r="249" spans="1:30" x14ac:dyDescent="0.2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row>
    <row r="250" spans="1:30" x14ac:dyDescent="0.2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row>
    <row r="251" spans="1:30" x14ac:dyDescent="0.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row>
    <row r="252" spans="1:30" x14ac:dyDescent="0.2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row>
    <row r="253" spans="1:30" x14ac:dyDescent="0.25">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row>
    <row r="254" spans="1:30" x14ac:dyDescent="0.25">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row>
    <row r="255" spans="1:30" x14ac:dyDescent="0.25">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row>
    <row r="256" spans="1:30" x14ac:dyDescent="0.25">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row>
    <row r="257" spans="1:30" x14ac:dyDescent="0.25">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row>
    <row r="258" spans="1:30" x14ac:dyDescent="0.25">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row>
    <row r="259" spans="1:30" x14ac:dyDescent="0.25">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row>
    <row r="260" spans="1:30" x14ac:dyDescent="0.25">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row>
    <row r="261" spans="1:30" x14ac:dyDescent="0.25">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row>
    <row r="262" spans="1:30" x14ac:dyDescent="0.25">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row>
    <row r="263" spans="1:30" x14ac:dyDescent="0.25">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row>
    <row r="264" spans="1:30" x14ac:dyDescent="0.25">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row>
    <row r="265" spans="1:30" x14ac:dyDescent="0.25">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row>
    <row r="266" spans="1:30" x14ac:dyDescent="0.25">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row>
    <row r="267" spans="1:30" x14ac:dyDescent="0.25">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row>
    <row r="268" spans="1:30" x14ac:dyDescent="0.25">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row>
    <row r="269" spans="1:30" x14ac:dyDescent="0.25">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row>
    <row r="270" spans="1:30" x14ac:dyDescent="0.25">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row>
    <row r="271" spans="1:30" x14ac:dyDescent="0.25">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row>
    <row r="272" spans="1:30" x14ac:dyDescent="0.25">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row>
    <row r="273" spans="1:30" x14ac:dyDescent="0.2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row>
    <row r="274" spans="1:30" x14ac:dyDescent="0.25">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row>
    <row r="275" spans="1:30" x14ac:dyDescent="0.25">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row>
    <row r="276" spans="1:30" x14ac:dyDescent="0.25">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row>
    <row r="277" spans="1:30" x14ac:dyDescent="0.25">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row>
    <row r="278" spans="1:30" x14ac:dyDescent="0.25">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row>
    <row r="279" spans="1:30" x14ac:dyDescent="0.25">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row>
    <row r="280" spans="1:30" x14ac:dyDescent="0.25">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row>
    <row r="281" spans="1:30" x14ac:dyDescent="0.25">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row>
    <row r="282" spans="1:30" x14ac:dyDescent="0.25">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row>
    <row r="283" spans="1:30" x14ac:dyDescent="0.25">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row>
    <row r="284" spans="1:30" x14ac:dyDescent="0.25">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row>
    <row r="285" spans="1:30" x14ac:dyDescent="0.25">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row>
    <row r="286" spans="1:30" x14ac:dyDescent="0.25">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row>
    <row r="287" spans="1:30" x14ac:dyDescent="0.25">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row>
    <row r="288" spans="1:30" x14ac:dyDescent="0.25">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row>
    <row r="289" spans="1:30" x14ac:dyDescent="0.25">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row>
    <row r="290" spans="1:30" x14ac:dyDescent="0.25">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row>
    <row r="291" spans="1:30" x14ac:dyDescent="0.25">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row>
    <row r="292" spans="1:30" x14ac:dyDescent="0.25">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row>
    <row r="293" spans="1:30" x14ac:dyDescent="0.25">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row>
    <row r="294" spans="1:30" x14ac:dyDescent="0.25">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row>
    <row r="295" spans="1:30" x14ac:dyDescent="0.25">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row>
    <row r="296" spans="1:30" x14ac:dyDescent="0.25">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row>
    <row r="297" spans="1:30" x14ac:dyDescent="0.25">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row>
    <row r="298" spans="1:30" x14ac:dyDescent="0.25">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row>
    <row r="299" spans="1:30" x14ac:dyDescent="0.25">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row>
    <row r="300" spans="1:30" x14ac:dyDescent="0.25">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row>
    <row r="301" spans="1:30" x14ac:dyDescent="0.25">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row>
    <row r="302" spans="1:30" x14ac:dyDescent="0.25">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row>
    <row r="303" spans="1:30" x14ac:dyDescent="0.25">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row>
    <row r="304" spans="1:30" x14ac:dyDescent="0.25">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row>
    <row r="305" spans="1:30" x14ac:dyDescent="0.25">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row>
    <row r="306" spans="1:30" x14ac:dyDescent="0.25">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row>
    <row r="307" spans="1:30" x14ac:dyDescent="0.25">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row>
    <row r="308" spans="1:30" x14ac:dyDescent="0.25">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row>
    <row r="309" spans="1:30" x14ac:dyDescent="0.25">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row>
    <row r="310" spans="1:30" x14ac:dyDescent="0.25">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row>
    <row r="311" spans="1:30" x14ac:dyDescent="0.25">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row>
    <row r="312" spans="1:30" x14ac:dyDescent="0.25">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row>
    <row r="313" spans="1:30" x14ac:dyDescent="0.25">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row>
    <row r="314" spans="1:30" x14ac:dyDescent="0.25">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row>
    <row r="315" spans="1:30" x14ac:dyDescent="0.25">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row>
    <row r="316" spans="1:30" x14ac:dyDescent="0.25">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row>
    <row r="317" spans="1:30" x14ac:dyDescent="0.25">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row>
    <row r="318" spans="1:30" x14ac:dyDescent="0.25">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row>
    <row r="319" spans="1:30" x14ac:dyDescent="0.25">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row>
    <row r="320" spans="1:30" x14ac:dyDescent="0.25">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row>
    <row r="321" spans="1:30" x14ac:dyDescent="0.25">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row>
    <row r="322" spans="1:30" x14ac:dyDescent="0.25">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row>
    <row r="323" spans="1:30" x14ac:dyDescent="0.25">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row>
    <row r="324" spans="1:30" x14ac:dyDescent="0.25">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row>
    <row r="325" spans="1:30" x14ac:dyDescent="0.25">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row>
    <row r="326" spans="1:30" x14ac:dyDescent="0.25">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row>
    <row r="327" spans="1:30" x14ac:dyDescent="0.25">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row>
    <row r="328" spans="1:30" x14ac:dyDescent="0.25">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row>
    <row r="329" spans="1:30" x14ac:dyDescent="0.25">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row>
    <row r="330" spans="1:30" x14ac:dyDescent="0.25">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row>
    <row r="331" spans="1:30" x14ac:dyDescent="0.25">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row>
    <row r="332" spans="1:30" x14ac:dyDescent="0.25">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row>
    <row r="333" spans="1:30" x14ac:dyDescent="0.25">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row>
    <row r="334" spans="1:30" x14ac:dyDescent="0.25">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row>
    <row r="335" spans="1:30" x14ac:dyDescent="0.25">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row>
    <row r="336" spans="1:30" x14ac:dyDescent="0.25">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row>
    <row r="337" spans="1:30" x14ac:dyDescent="0.25">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row>
    <row r="338" spans="1:30" x14ac:dyDescent="0.25">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row>
    <row r="339" spans="1:30" x14ac:dyDescent="0.25">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row>
    <row r="340" spans="1:30" x14ac:dyDescent="0.25">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row>
    <row r="341" spans="1:30" x14ac:dyDescent="0.25">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row>
    <row r="342" spans="1:30" x14ac:dyDescent="0.25">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row>
    <row r="343" spans="1:30" x14ac:dyDescent="0.25">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row>
    <row r="344" spans="1:30" x14ac:dyDescent="0.25">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row>
    <row r="345" spans="1:30" x14ac:dyDescent="0.25">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row>
    <row r="346" spans="1:30" x14ac:dyDescent="0.25">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row>
    <row r="347" spans="1:30" x14ac:dyDescent="0.25">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row>
    <row r="348" spans="1:30" x14ac:dyDescent="0.25">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row>
    <row r="349" spans="1:30" x14ac:dyDescent="0.25">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row>
    <row r="350" spans="1:30" x14ac:dyDescent="0.25">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row>
    <row r="351" spans="1:30" x14ac:dyDescent="0.25">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row>
    <row r="352" spans="1:30" x14ac:dyDescent="0.25">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row>
    <row r="353" spans="1:30" x14ac:dyDescent="0.25">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row>
    <row r="354" spans="1:30" x14ac:dyDescent="0.25">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row>
    <row r="355" spans="1:30" x14ac:dyDescent="0.25">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row>
    <row r="356" spans="1:30" x14ac:dyDescent="0.25">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row>
    <row r="357" spans="1:30" x14ac:dyDescent="0.25">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row>
    <row r="358" spans="1:30" x14ac:dyDescent="0.25">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row>
    <row r="359" spans="1:30" x14ac:dyDescent="0.25">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row>
    <row r="360" spans="1:30" x14ac:dyDescent="0.25">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row>
    <row r="361" spans="1:30" x14ac:dyDescent="0.25">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row>
    <row r="362" spans="1:30" x14ac:dyDescent="0.25">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row>
    <row r="363" spans="1:30" x14ac:dyDescent="0.25">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row>
    <row r="364" spans="1:30" x14ac:dyDescent="0.25">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row>
    <row r="365" spans="1:30" x14ac:dyDescent="0.25">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row>
    <row r="366" spans="1:30" x14ac:dyDescent="0.25">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row>
    <row r="367" spans="1:30" x14ac:dyDescent="0.25">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row>
    <row r="368" spans="1:30" x14ac:dyDescent="0.25">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row>
    <row r="369" spans="1:30" x14ac:dyDescent="0.25">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row>
    <row r="370" spans="1:30" x14ac:dyDescent="0.25">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row>
    <row r="371" spans="1:30" x14ac:dyDescent="0.25">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row>
    <row r="372" spans="1:30" x14ac:dyDescent="0.25">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row>
    <row r="373" spans="1:30" x14ac:dyDescent="0.25">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row>
    <row r="374" spans="1:30" x14ac:dyDescent="0.25">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row>
    <row r="375" spans="1:30" x14ac:dyDescent="0.25">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row>
    <row r="376" spans="1:30" x14ac:dyDescent="0.25">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row>
    <row r="377" spans="1:30" x14ac:dyDescent="0.25">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row>
    <row r="378" spans="1:30" x14ac:dyDescent="0.25">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row>
    <row r="379" spans="1:30" x14ac:dyDescent="0.25">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row>
    <row r="380" spans="1:30" x14ac:dyDescent="0.25">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row>
    <row r="381" spans="1:30" x14ac:dyDescent="0.25">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row>
    <row r="382" spans="1:30" x14ac:dyDescent="0.25">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row>
    <row r="383" spans="1:30" x14ac:dyDescent="0.25">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row>
    <row r="384" spans="1:30" x14ac:dyDescent="0.25">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row>
    <row r="385" spans="1:30" x14ac:dyDescent="0.25">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row>
    <row r="386" spans="1:30" x14ac:dyDescent="0.25">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row>
    <row r="387" spans="1:30" x14ac:dyDescent="0.25">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row>
    <row r="388" spans="1:30" x14ac:dyDescent="0.25">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row>
    <row r="389" spans="1:30" x14ac:dyDescent="0.25">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row>
    <row r="390" spans="1:30" x14ac:dyDescent="0.25">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row>
    <row r="391" spans="1:30" x14ac:dyDescent="0.25">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row>
    <row r="392" spans="1:30" x14ac:dyDescent="0.25">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row>
    <row r="393" spans="1:30" x14ac:dyDescent="0.25">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row>
    <row r="394" spans="1:30" x14ac:dyDescent="0.25">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row>
    <row r="395" spans="1:30" x14ac:dyDescent="0.25">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row>
    <row r="396" spans="1:30" x14ac:dyDescent="0.25">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row>
    <row r="397" spans="1:30" x14ac:dyDescent="0.25">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row>
    <row r="398" spans="1:30" x14ac:dyDescent="0.25">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row>
    <row r="399" spans="1:30" x14ac:dyDescent="0.25">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row>
    <row r="400" spans="1:30" x14ac:dyDescent="0.25">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row>
    <row r="401" spans="1:30" x14ac:dyDescent="0.25">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row>
    <row r="402" spans="1:30" x14ac:dyDescent="0.25">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row>
    <row r="403" spans="1:30" x14ac:dyDescent="0.25">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row>
    <row r="404" spans="1:30" x14ac:dyDescent="0.25">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row>
    <row r="405" spans="1:30" x14ac:dyDescent="0.25">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row>
    <row r="406" spans="1:30" x14ac:dyDescent="0.25">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row>
    <row r="407" spans="1:30" x14ac:dyDescent="0.25">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row>
    <row r="408" spans="1:30" x14ac:dyDescent="0.25">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row>
    <row r="409" spans="1:30" x14ac:dyDescent="0.25">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row>
    <row r="410" spans="1:30" x14ac:dyDescent="0.25">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row>
    <row r="411" spans="1:30" x14ac:dyDescent="0.25">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row>
    <row r="412" spans="1:30" x14ac:dyDescent="0.25">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row>
    <row r="413" spans="1:30" x14ac:dyDescent="0.25">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row>
    <row r="414" spans="1:30" x14ac:dyDescent="0.25">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row>
    <row r="415" spans="1:30" x14ac:dyDescent="0.25">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row>
    <row r="416" spans="1:30" x14ac:dyDescent="0.25">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row>
    <row r="417" spans="1:30" x14ac:dyDescent="0.25">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row>
    <row r="418" spans="1:30" x14ac:dyDescent="0.25">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row>
    <row r="419" spans="1:30" x14ac:dyDescent="0.25">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row>
    <row r="420" spans="1:30" x14ac:dyDescent="0.25">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row>
    <row r="421" spans="1:30" x14ac:dyDescent="0.25">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row>
    <row r="422" spans="1:30" x14ac:dyDescent="0.25">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row>
    <row r="423" spans="1:30" x14ac:dyDescent="0.25">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row>
    <row r="424" spans="1:30" x14ac:dyDescent="0.25">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row>
    <row r="425" spans="1:30" x14ac:dyDescent="0.25">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row>
    <row r="426" spans="1:30" x14ac:dyDescent="0.25">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row>
    <row r="427" spans="1:30" x14ac:dyDescent="0.25">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row>
    <row r="428" spans="1:30" x14ac:dyDescent="0.25">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row>
    <row r="429" spans="1:30" x14ac:dyDescent="0.25">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row>
    <row r="430" spans="1:30" x14ac:dyDescent="0.25">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row>
    <row r="431" spans="1:30" x14ac:dyDescent="0.25">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row>
    <row r="432" spans="1:30" x14ac:dyDescent="0.25">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row>
    <row r="433" spans="1:30" x14ac:dyDescent="0.25">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row>
    <row r="434" spans="1:30" x14ac:dyDescent="0.25">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row>
    <row r="435" spans="1:30" x14ac:dyDescent="0.25">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row>
    <row r="436" spans="1:30" x14ac:dyDescent="0.25">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row>
    <row r="437" spans="1:30" x14ac:dyDescent="0.25">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row>
    <row r="438" spans="1:30" x14ac:dyDescent="0.25">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row>
    <row r="439" spans="1:30" x14ac:dyDescent="0.25">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row>
    <row r="440" spans="1:30" x14ac:dyDescent="0.25">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row>
    <row r="441" spans="1:30" x14ac:dyDescent="0.25">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row>
    <row r="442" spans="1:30" x14ac:dyDescent="0.25">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row>
    <row r="443" spans="1:30" x14ac:dyDescent="0.25">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row>
    <row r="444" spans="1:30" x14ac:dyDescent="0.25">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row>
    <row r="445" spans="1:30" x14ac:dyDescent="0.25">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row>
    <row r="446" spans="1:30" x14ac:dyDescent="0.25">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row>
    <row r="447" spans="1:30" x14ac:dyDescent="0.25">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row>
    <row r="448" spans="1:30" x14ac:dyDescent="0.25">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row>
    <row r="449" spans="1:30" x14ac:dyDescent="0.25">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row>
    <row r="450" spans="1:30" x14ac:dyDescent="0.25">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row>
    <row r="451" spans="1:30" x14ac:dyDescent="0.25">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row>
    <row r="452" spans="1:30" x14ac:dyDescent="0.25">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row>
    <row r="453" spans="1:30" x14ac:dyDescent="0.25">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row>
    <row r="454" spans="1:30" x14ac:dyDescent="0.25">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row>
    <row r="455" spans="1:30" x14ac:dyDescent="0.25">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row>
    <row r="456" spans="1:30" x14ac:dyDescent="0.25">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row>
    <row r="457" spans="1:30" x14ac:dyDescent="0.25">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row>
    <row r="458" spans="1:30" x14ac:dyDescent="0.25">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row>
    <row r="459" spans="1:30" x14ac:dyDescent="0.25">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row>
    <row r="460" spans="1:30" x14ac:dyDescent="0.25">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row>
    <row r="461" spans="1:30" x14ac:dyDescent="0.25">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row>
    <row r="462" spans="1:30" x14ac:dyDescent="0.25">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row>
    <row r="463" spans="1:30" x14ac:dyDescent="0.25">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row>
    <row r="464" spans="1:30" x14ac:dyDescent="0.25">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row>
    <row r="465" spans="1:30" x14ac:dyDescent="0.25">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row>
    <row r="466" spans="1:30" x14ac:dyDescent="0.25">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row>
    <row r="467" spans="1:30" x14ac:dyDescent="0.25">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row>
    <row r="468" spans="1:30" x14ac:dyDescent="0.25">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row>
    <row r="469" spans="1:30" x14ac:dyDescent="0.25">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row>
    <row r="470" spans="1:30" x14ac:dyDescent="0.25">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row>
    <row r="471" spans="1:30" x14ac:dyDescent="0.25">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row>
    <row r="472" spans="1:30" x14ac:dyDescent="0.25">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row>
    <row r="473" spans="1:30" x14ac:dyDescent="0.25">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row>
    <row r="474" spans="1:30" x14ac:dyDescent="0.25">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row>
    <row r="475" spans="1:30" x14ac:dyDescent="0.25">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row>
    <row r="476" spans="1:30" x14ac:dyDescent="0.25">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row>
    <row r="477" spans="1:30" x14ac:dyDescent="0.25">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row>
    <row r="478" spans="1:30" x14ac:dyDescent="0.25">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row>
    <row r="479" spans="1:30" x14ac:dyDescent="0.25">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row>
    <row r="480" spans="1:30" x14ac:dyDescent="0.25">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row>
    <row r="481" spans="1:30" x14ac:dyDescent="0.25">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row>
    <row r="482" spans="1:30" x14ac:dyDescent="0.25">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row>
    <row r="483" spans="1:30" x14ac:dyDescent="0.25">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row>
    <row r="484" spans="1:30" x14ac:dyDescent="0.25">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row>
    <row r="485" spans="1:30" x14ac:dyDescent="0.25">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row>
    <row r="486" spans="1:30" x14ac:dyDescent="0.25">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row>
    <row r="487" spans="1:30" x14ac:dyDescent="0.25">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row>
    <row r="488" spans="1:30" x14ac:dyDescent="0.25">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row>
    <row r="489" spans="1:30" x14ac:dyDescent="0.25">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row>
    <row r="490" spans="1:30" x14ac:dyDescent="0.25">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row>
    <row r="491" spans="1:30" x14ac:dyDescent="0.25">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row>
    <row r="492" spans="1:30" x14ac:dyDescent="0.25">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row>
    <row r="493" spans="1:30" x14ac:dyDescent="0.25">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row>
    <row r="494" spans="1:30" x14ac:dyDescent="0.25">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row>
    <row r="495" spans="1:30" x14ac:dyDescent="0.25">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row>
    <row r="496" spans="1:30" x14ac:dyDescent="0.25">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row>
    <row r="497" spans="1:30" x14ac:dyDescent="0.25">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row>
    <row r="498" spans="1:30" x14ac:dyDescent="0.25">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row>
    <row r="499" spans="1:30" x14ac:dyDescent="0.25">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row>
    <row r="500" spans="1:30" x14ac:dyDescent="0.25">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row>
    <row r="501" spans="1:30" x14ac:dyDescent="0.25">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row>
    <row r="502" spans="1:30" x14ac:dyDescent="0.25">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row>
    <row r="503" spans="1:30" x14ac:dyDescent="0.25">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row>
    <row r="504" spans="1:30" x14ac:dyDescent="0.25">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row>
    <row r="505" spans="1:30" x14ac:dyDescent="0.25">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row>
    <row r="506" spans="1:30" x14ac:dyDescent="0.25">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row>
    <row r="507" spans="1:30" x14ac:dyDescent="0.25">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row>
    <row r="508" spans="1:30" x14ac:dyDescent="0.25">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row>
    <row r="509" spans="1:30" x14ac:dyDescent="0.25">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row>
    <row r="510" spans="1:30" x14ac:dyDescent="0.25">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row>
    <row r="511" spans="1:30" x14ac:dyDescent="0.25">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row>
    <row r="512" spans="1:30" x14ac:dyDescent="0.25">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row>
    <row r="513" spans="1:30" x14ac:dyDescent="0.25">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row>
    <row r="514" spans="1:30" x14ac:dyDescent="0.25">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row>
    <row r="515" spans="1:30" x14ac:dyDescent="0.25">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row>
    <row r="516" spans="1:30" x14ac:dyDescent="0.25">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row>
    <row r="517" spans="1:30" x14ac:dyDescent="0.25">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row>
    <row r="518" spans="1:30" x14ac:dyDescent="0.25">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row>
    <row r="519" spans="1:30" x14ac:dyDescent="0.25">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row>
    <row r="520" spans="1:30" x14ac:dyDescent="0.25">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row>
    <row r="521" spans="1:30" x14ac:dyDescent="0.25">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row>
    <row r="522" spans="1:30" x14ac:dyDescent="0.25">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row>
    <row r="523" spans="1:30" x14ac:dyDescent="0.25">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row>
    <row r="524" spans="1:30" x14ac:dyDescent="0.25">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row>
    <row r="525" spans="1:30" x14ac:dyDescent="0.25">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row>
    <row r="526" spans="1:30" x14ac:dyDescent="0.25">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row>
    <row r="527" spans="1:30" x14ac:dyDescent="0.25">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row>
    <row r="528" spans="1:30" x14ac:dyDescent="0.25">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row>
    <row r="529" spans="1:30" x14ac:dyDescent="0.25">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row>
    <row r="530" spans="1:30" x14ac:dyDescent="0.25">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row>
    <row r="531" spans="1:30" x14ac:dyDescent="0.25">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row>
    <row r="532" spans="1:30" x14ac:dyDescent="0.25">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row>
    <row r="533" spans="1:30" x14ac:dyDescent="0.25">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row>
    <row r="534" spans="1:30" x14ac:dyDescent="0.25">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row>
    <row r="535" spans="1:30" x14ac:dyDescent="0.25">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row>
    <row r="536" spans="1:30" x14ac:dyDescent="0.25">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row>
    <row r="537" spans="1:30" x14ac:dyDescent="0.25">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row>
    <row r="538" spans="1:30" x14ac:dyDescent="0.25">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row>
    <row r="539" spans="1:30" x14ac:dyDescent="0.25">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row>
    <row r="540" spans="1:30" x14ac:dyDescent="0.25">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row>
    <row r="541" spans="1:30" x14ac:dyDescent="0.25">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row>
    <row r="542" spans="1:30" x14ac:dyDescent="0.25">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row>
    <row r="543" spans="1:30" x14ac:dyDescent="0.25">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row>
    <row r="544" spans="1:30" x14ac:dyDescent="0.25">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row>
    <row r="545" spans="1:30" x14ac:dyDescent="0.25">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row>
    <row r="546" spans="1:30" x14ac:dyDescent="0.25">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row>
    <row r="547" spans="1:30" x14ac:dyDescent="0.25">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row>
    <row r="548" spans="1:30" x14ac:dyDescent="0.25">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row>
    <row r="549" spans="1:30" x14ac:dyDescent="0.25">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row>
    <row r="550" spans="1:30" x14ac:dyDescent="0.25">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row>
    <row r="551" spans="1:30" x14ac:dyDescent="0.25">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row>
    <row r="552" spans="1:30" x14ac:dyDescent="0.25">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row>
    <row r="553" spans="1:30" x14ac:dyDescent="0.25">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row>
    <row r="554" spans="1:30" x14ac:dyDescent="0.25">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row>
    <row r="555" spans="1:30" x14ac:dyDescent="0.25">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row>
    <row r="556" spans="1:30" x14ac:dyDescent="0.25">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row>
    <row r="557" spans="1:30" x14ac:dyDescent="0.25">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row>
    <row r="558" spans="1:30" x14ac:dyDescent="0.25">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row>
    <row r="559" spans="1:30" x14ac:dyDescent="0.25">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row>
    <row r="560" spans="1:30" x14ac:dyDescent="0.25">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row>
    <row r="561" spans="1:30" x14ac:dyDescent="0.25">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row>
    <row r="562" spans="1:30" x14ac:dyDescent="0.25">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row>
    <row r="563" spans="1:30" x14ac:dyDescent="0.25">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row>
    <row r="564" spans="1:30" x14ac:dyDescent="0.25">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row>
    <row r="565" spans="1:30" x14ac:dyDescent="0.25">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row>
    <row r="566" spans="1:30" x14ac:dyDescent="0.25">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row>
    <row r="567" spans="1:30" x14ac:dyDescent="0.25">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row>
    <row r="568" spans="1:30" x14ac:dyDescent="0.25">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row>
    <row r="569" spans="1:30" x14ac:dyDescent="0.25">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row>
    <row r="570" spans="1:30" x14ac:dyDescent="0.25">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row>
    <row r="571" spans="1:30" x14ac:dyDescent="0.25">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row>
    <row r="572" spans="1:30" x14ac:dyDescent="0.25">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row>
    <row r="573" spans="1:30" x14ac:dyDescent="0.25">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row>
    <row r="574" spans="1:30" x14ac:dyDescent="0.25">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row>
    <row r="575" spans="1:30" x14ac:dyDescent="0.25">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row>
    <row r="576" spans="1:30" x14ac:dyDescent="0.25">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row>
    <row r="577" spans="1:30" x14ac:dyDescent="0.25">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row>
    <row r="578" spans="1:30" x14ac:dyDescent="0.25">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row>
    <row r="579" spans="1:30" x14ac:dyDescent="0.25">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row>
    <row r="580" spans="1:30" x14ac:dyDescent="0.25">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row>
    <row r="581" spans="1:30" x14ac:dyDescent="0.25">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row>
    <row r="582" spans="1:30" x14ac:dyDescent="0.25">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row>
    <row r="583" spans="1:30" x14ac:dyDescent="0.25">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row>
    <row r="584" spans="1:30" x14ac:dyDescent="0.25">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row>
    <row r="585" spans="1:30" x14ac:dyDescent="0.25">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row>
    <row r="586" spans="1:30" x14ac:dyDescent="0.25">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row>
    <row r="587" spans="1:30" x14ac:dyDescent="0.25">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row>
    <row r="588" spans="1:30" x14ac:dyDescent="0.25">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row>
    <row r="589" spans="1:30" x14ac:dyDescent="0.25">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row>
    <row r="590" spans="1:30" x14ac:dyDescent="0.25">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row>
    <row r="591" spans="1:30" x14ac:dyDescent="0.25">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row>
    <row r="592" spans="1:30" x14ac:dyDescent="0.25">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row>
    <row r="593" spans="1:30" x14ac:dyDescent="0.25">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row>
    <row r="594" spans="1:30" x14ac:dyDescent="0.25">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row>
    <row r="595" spans="1:30" x14ac:dyDescent="0.25">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row>
    <row r="596" spans="1:30" x14ac:dyDescent="0.25">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row>
    <row r="597" spans="1:30" x14ac:dyDescent="0.25">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row>
    <row r="598" spans="1:30" x14ac:dyDescent="0.25">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row>
    <row r="599" spans="1:30" x14ac:dyDescent="0.25">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row>
    <row r="600" spans="1:30" x14ac:dyDescent="0.25">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row>
    <row r="601" spans="1:30" x14ac:dyDescent="0.25">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row>
    <row r="602" spans="1:30" x14ac:dyDescent="0.25">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row>
    <row r="603" spans="1:30" x14ac:dyDescent="0.25">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row>
    <row r="604" spans="1:30" x14ac:dyDescent="0.25">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row>
    <row r="605" spans="1:30" x14ac:dyDescent="0.25">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row>
    <row r="606" spans="1:30" x14ac:dyDescent="0.25">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row>
    <row r="607" spans="1:30" x14ac:dyDescent="0.25">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row>
    <row r="608" spans="1:30" x14ac:dyDescent="0.25">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row>
    <row r="609" spans="1:30" x14ac:dyDescent="0.25">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row>
    <row r="610" spans="1:30" x14ac:dyDescent="0.25">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row>
    <row r="611" spans="1:30" x14ac:dyDescent="0.25">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row>
    <row r="612" spans="1:30" x14ac:dyDescent="0.25">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row>
    <row r="613" spans="1:30" x14ac:dyDescent="0.25">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row>
    <row r="614" spans="1:30" x14ac:dyDescent="0.25">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row>
    <row r="615" spans="1:30" x14ac:dyDescent="0.25">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row>
    <row r="616" spans="1:30" x14ac:dyDescent="0.25">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row>
    <row r="617" spans="1:30" x14ac:dyDescent="0.25">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row>
    <row r="618" spans="1:30" x14ac:dyDescent="0.25">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row>
    <row r="619" spans="1:30" x14ac:dyDescent="0.25">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row>
    <row r="620" spans="1:30" x14ac:dyDescent="0.25">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row>
    <row r="621" spans="1:30" x14ac:dyDescent="0.25">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row>
    <row r="622" spans="1:30" x14ac:dyDescent="0.25">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row>
    <row r="623" spans="1:30" x14ac:dyDescent="0.25">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row>
    <row r="624" spans="1:30" x14ac:dyDescent="0.25">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row>
    <row r="625" spans="1:30" x14ac:dyDescent="0.25">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row>
    <row r="626" spans="1:30" x14ac:dyDescent="0.25">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row>
    <row r="627" spans="1:30" x14ac:dyDescent="0.25">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row>
    <row r="628" spans="1:30" x14ac:dyDescent="0.25">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row>
    <row r="629" spans="1:30" x14ac:dyDescent="0.25">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row>
    <row r="630" spans="1:30" x14ac:dyDescent="0.25">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row>
    <row r="631" spans="1:30" x14ac:dyDescent="0.25">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row>
    <row r="632" spans="1:30" x14ac:dyDescent="0.25">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row>
    <row r="633" spans="1:30" x14ac:dyDescent="0.25">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row>
    <row r="634" spans="1:30" x14ac:dyDescent="0.25">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row>
    <row r="635" spans="1:30" x14ac:dyDescent="0.25">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row>
    <row r="636" spans="1:30" x14ac:dyDescent="0.25">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row>
    <row r="637" spans="1:30" x14ac:dyDescent="0.25">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row>
    <row r="638" spans="1:30" x14ac:dyDescent="0.25">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row>
    <row r="639" spans="1:30" x14ac:dyDescent="0.25">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row>
    <row r="640" spans="1:30" x14ac:dyDescent="0.25">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row>
    <row r="641" spans="1:30" x14ac:dyDescent="0.25">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row>
    <row r="642" spans="1:30" x14ac:dyDescent="0.25">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row>
    <row r="643" spans="1:30" x14ac:dyDescent="0.25">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row>
    <row r="644" spans="1:30" x14ac:dyDescent="0.25">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row>
    <row r="645" spans="1:30" x14ac:dyDescent="0.25">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row>
    <row r="646" spans="1:30" x14ac:dyDescent="0.25">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row>
    <row r="647" spans="1:30" x14ac:dyDescent="0.25">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row>
    <row r="648" spans="1:30" x14ac:dyDescent="0.25">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row>
    <row r="649" spans="1:30" x14ac:dyDescent="0.25">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row>
    <row r="650" spans="1:30" x14ac:dyDescent="0.25">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row>
    <row r="651" spans="1:30" x14ac:dyDescent="0.25">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row>
    <row r="652" spans="1:30" x14ac:dyDescent="0.25">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row>
    <row r="653" spans="1:30" x14ac:dyDescent="0.25">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row>
    <row r="654" spans="1:30" x14ac:dyDescent="0.25">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row>
    <row r="655" spans="1:30" x14ac:dyDescent="0.25">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row>
    <row r="656" spans="1:30" x14ac:dyDescent="0.25">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row>
    <row r="657" spans="1:30" x14ac:dyDescent="0.25">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row>
    <row r="658" spans="1:30" x14ac:dyDescent="0.25">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row>
    <row r="659" spans="1:30" x14ac:dyDescent="0.25">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row>
    <row r="660" spans="1:30" x14ac:dyDescent="0.25">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row>
    <row r="661" spans="1:30" x14ac:dyDescent="0.25">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row>
    <row r="662" spans="1:30" x14ac:dyDescent="0.25">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row>
    <row r="663" spans="1:30" x14ac:dyDescent="0.25">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row>
    <row r="664" spans="1:30" x14ac:dyDescent="0.25">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row>
    <row r="665" spans="1:30" x14ac:dyDescent="0.25">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row>
    <row r="666" spans="1:30" x14ac:dyDescent="0.25">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row>
    <row r="667" spans="1:30" x14ac:dyDescent="0.25">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row>
    <row r="668" spans="1:30" x14ac:dyDescent="0.25">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row>
    <row r="669" spans="1:30" x14ac:dyDescent="0.25">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row>
    <row r="670" spans="1:30" x14ac:dyDescent="0.25">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row>
    <row r="671" spans="1:30" x14ac:dyDescent="0.25">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row>
    <row r="672" spans="1:30" x14ac:dyDescent="0.25">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row>
    <row r="673" spans="1:30" x14ac:dyDescent="0.25">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row>
    <row r="674" spans="1:30" x14ac:dyDescent="0.25">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row>
    <row r="675" spans="1:30" x14ac:dyDescent="0.25">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row>
    <row r="676" spans="1:30" x14ac:dyDescent="0.25">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row>
    <row r="677" spans="1:30" x14ac:dyDescent="0.25">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row>
    <row r="678" spans="1:30" x14ac:dyDescent="0.25">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row>
    <row r="679" spans="1:30" x14ac:dyDescent="0.25">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row>
    <row r="680" spans="1:30" x14ac:dyDescent="0.25">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row>
    <row r="681" spans="1:30" x14ac:dyDescent="0.25">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row>
    <row r="682" spans="1:30" x14ac:dyDescent="0.25">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row>
    <row r="683" spans="1:30" x14ac:dyDescent="0.25">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row>
    <row r="684" spans="1:30" x14ac:dyDescent="0.25">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row>
    <row r="685" spans="1:30" x14ac:dyDescent="0.25">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row>
    <row r="686" spans="1:30" x14ac:dyDescent="0.25">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row>
    <row r="687" spans="1:30" x14ac:dyDescent="0.25">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row>
    <row r="688" spans="1:30" x14ac:dyDescent="0.25">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row>
    <row r="689" spans="1:30" x14ac:dyDescent="0.25">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row>
    <row r="690" spans="1:30" x14ac:dyDescent="0.25">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row>
    <row r="691" spans="1:30" x14ac:dyDescent="0.25">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row>
    <row r="692" spans="1:30" x14ac:dyDescent="0.25">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row>
    <row r="693" spans="1:30" x14ac:dyDescent="0.25">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row>
    <row r="694" spans="1:30" x14ac:dyDescent="0.25">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row>
    <row r="695" spans="1:30" x14ac:dyDescent="0.25">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row>
    <row r="696" spans="1:30" x14ac:dyDescent="0.25">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row>
    <row r="697" spans="1:30" x14ac:dyDescent="0.25">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row>
    <row r="698" spans="1:30" x14ac:dyDescent="0.25">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row>
    <row r="699" spans="1:30" x14ac:dyDescent="0.25">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row>
    <row r="700" spans="1:30" x14ac:dyDescent="0.25">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row>
    <row r="701" spans="1:30" x14ac:dyDescent="0.25">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row>
    <row r="702" spans="1:30" x14ac:dyDescent="0.25">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row>
    <row r="703" spans="1:30" x14ac:dyDescent="0.25">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row>
    <row r="704" spans="1:30" x14ac:dyDescent="0.25">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row>
    <row r="705" spans="1:30" x14ac:dyDescent="0.25">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row>
    <row r="706" spans="1:30" x14ac:dyDescent="0.25">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row>
    <row r="707" spans="1:30" x14ac:dyDescent="0.25">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row>
    <row r="708" spans="1:30" x14ac:dyDescent="0.25">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row>
    <row r="709" spans="1:30" x14ac:dyDescent="0.25">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row>
    <row r="710" spans="1:30" x14ac:dyDescent="0.25">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row>
    <row r="711" spans="1:30" x14ac:dyDescent="0.25">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row>
    <row r="712" spans="1:30" x14ac:dyDescent="0.25">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row>
    <row r="713" spans="1:30" x14ac:dyDescent="0.25">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row>
    <row r="714" spans="1:30" x14ac:dyDescent="0.25">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row>
    <row r="715" spans="1:30" x14ac:dyDescent="0.25">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row>
    <row r="716" spans="1:30" x14ac:dyDescent="0.25">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row>
    <row r="717" spans="1:30" x14ac:dyDescent="0.25">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row>
    <row r="718" spans="1:30" x14ac:dyDescent="0.25">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row>
    <row r="719" spans="1:30" x14ac:dyDescent="0.25">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row>
    <row r="720" spans="1:30" x14ac:dyDescent="0.25">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row>
    <row r="721" spans="1:30" x14ac:dyDescent="0.25">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row>
    <row r="722" spans="1:30" x14ac:dyDescent="0.25">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row>
    <row r="723" spans="1:30" x14ac:dyDescent="0.25">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row>
    <row r="724" spans="1:30" x14ac:dyDescent="0.25">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row>
    <row r="725" spans="1:30" x14ac:dyDescent="0.25">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row>
    <row r="726" spans="1:30" x14ac:dyDescent="0.25">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row>
    <row r="727" spans="1:30" x14ac:dyDescent="0.25">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row>
    <row r="728" spans="1:30" x14ac:dyDescent="0.25">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row>
    <row r="729" spans="1:30" x14ac:dyDescent="0.25">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row>
    <row r="730" spans="1:30" x14ac:dyDescent="0.25">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row>
    <row r="731" spans="1:30" x14ac:dyDescent="0.25">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row>
    <row r="732" spans="1:30" x14ac:dyDescent="0.25">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row>
    <row r="733" spans="1:30" x14ac:dyDescent="0.25">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row>
    <row r="734" spans="1:30" x14ac:dyDescent="0.25">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row>
    <row r="735" spans="1:30" x14ac:dyDescent="0.25">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row>
    <row r="736" spans="1:30" x14ac:dyDescent="0.25">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row>
    <row r="737" spans="1:30" x14ac:dyDescent="0.25">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row>
    <row r="738" spans="1:30" x14ac:dyDescent="0.25">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row>
    <row r="739" spans="1:30" x14ac:dyDescent="0.25">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row>
    <row r="740" spans="1:30" x14ac:dyDescent="0.25">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row>
    <row r="741" spans="1:30" x14ac:dyDescent="0.25">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row>
    <row r="742" spans="1:30" x14ac:dyDescent="0.25">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row>
    <row r="743" spans="1:30" x14ac:dyDescent="0.25">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row>
    <row r="744" spans="1:30" x14ac:dyDescent="0.25">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row>
    <row r="745" spans="1:30" x14ac:dyDescent="0.25">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row>
    <row r="746" spans="1:30" x14ac:dyDescent="0.25">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row>
    <row r="747" spans="1:30" x14ac:dyDescent="0.25">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row>
    <row r="748" spans="1:30" x14ac:dyDescent="0.25">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row>
    <row r="749" spans="1:30" x14ac:dyDescent="0.25">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row>
    <row r="750" spans="1:30" x14ac:dyDescent="0.25">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row>
    <row r="751" spans="1:30" x14ac:dyDescent="0.25">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row>
    <row r="752" spans="1:30" x14ac:dyDescent="0.25">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row>
    <row r="753" spans="1:30" x14ac:dyDescent="0.25">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row>
    <row r="754" spans="1:30" x14ac:dyDescent="0.25">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row>
    <row r="755" spans="1:30" x14ac:dyDescent="0.25">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row>
    <row r="756" spans="1:30" x14ac:dyDescent="0.25">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row>
    <row r="757" spans="1:30" x14ac:dyDescent="0.25">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row>
    <row r="758" spans="1:30" x14ac:dyDescent="0.25">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row>
    <row r="759" spans="1:30" x14ac:dyDescent="0.25">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row>
    <row r="760" spans="1:30" x14ac:dyDescent="0.25">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row>
    <row r="761" spans="1:30" x14ac:dyDescent="0.25">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row>
    <row r="762" spans="1:30" x14ac:dyDescent="0.25">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row>
    <row r="763" spans="1:30" x14ac:dyDescent="0.25">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row>
    <row r="764" spans="1:30" x14ac:dyDescent="0.25">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row>
    <row r="765" spans="1:30" x14ac:dyDescent="0.25">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row>
    <row r="766" spans="1:30" x14ac:dyDescent="0.25">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row>
    <row r="767" spans="1:30" x14ac:dyDescent="0.25">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row>
    <row r="768" spans="1:30" x14ac:dyDescent="0.25">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row>
    <row r="769" spans="1:30" x14ac:dyDescent="0.25">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row>
    <row r="770" spans="1:30" x14ac:dyDescent="0.25">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row>
    <row r="771" spans="1:30" x14ac:dyDescent="0.25">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row>
    <row r="772" spans="1:30" x14ac:dyDescent="0.25">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row>
    <row r="773" spans="1:30" x14ac:dyDescent="0.25">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row>
    <row r="774" spans="1:30" x14ac:dyDescent="0.25">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row>
    <row r="775" spans="1:30" x14ac:dyDescent="0.25">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row>
    <row r="776" spans="1:30" x14ac:dyDescent="0.25">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row>
    <row r="777" spans="1:30" x14ac:dyDescent="0.25">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row>
    <row r="778" spans="1:30" x14ac:dyDescent="0.25">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row>
    <row r="779" spans="1:30" x14ac:dyDescent="0.25">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row>
    <row r="780" spans="1:30" x14ac:dyDescent="0.25">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row>
    <row r="781" spans="1:30" x14ac:dyDescent="0.25">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row>
    <row r="782" spans="1:30" x14ac:dyDescent="0.25">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row>
    <row r="783" spans="1:30" x14ac:dyDescent="0.25">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row>
    <row r="784" spans="1:30" x14ac:dyDescent="0.25">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row>
    <row r="785" spans="1:30" x14ac:dyDescent="0.25">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row>
    <row r="786" spans="1:30" x14ac:dyDescent="0.25">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row>
    <row r="787" spans="1:30" x14ac:dyDescent="0.25">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row>
    <row r="788" spans="1:30" x14ac:dyDescent="0.25">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row>
    <row r="789" spans="1:30" x14ac:dyDescent="0.25">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row>
    <row r="790" spans="1:30" x14ac:dyDescent="0.25">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row>
    <row r="791" spans="1:30" x14ac:dyDescent="0.25">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row>
    <row r="792" spans="1:30" x14ac:dyDescent="0.25">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row>
    <row r="793" spans="1:30" x14ac:dyDescent="0.25">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row>
    <row r="794" spans="1:30" x14ac:dyDescent="0.25">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row>
    <row r="795" spans="1:30" x14ac:dyDescent="0.25">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row>
    <row r="796" spans="1:30" x14ac:dyDescent="0.25">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row>
    <row r="797" spans="1:30" x14ac:dyDescent="0.25">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row>
    <row r="798" spans="1:30" x14ac:dyDescent="0.25">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row>
    <row r="799" spans="1:30" x14ac:dyDescent="0.25">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row>
    <row r="800" spans="1:30" x14ac:dyDescent="0.25">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row>
    <row r="801" spans="1:30" x14ac:dyDescent="0.25">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row>
    <row r="802" spans="1:30" x14ac:dyDescent="0.25">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row>
    <row r="803" spans="1:30" x14ac:dyDescent="0.25">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row>
    <row r="804" spans="1:30" x14ac:dyDescent="0.25">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row>
    <row r="805" spans="1:30" x14ac:dyDescent="0.25">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row>
    <row r="806" spans="1:30" x14ac:dyDescent="0.25">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row>
    <row r="807" spans="1:30" x14ac:dyDescent="0.25">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row>
    <row r="808" spans="1:30" x14ac:dyDescent="0.25">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row>
    <row r="809" spans="1:30" x14ac:dyDescent="0.25">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row>
    <row r="810" spans="1:30" x14ac:dyDescent="0.25">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row>
    <row r="811" spans="1:30" x14ac:dyDescent="0.25">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row>
    <row r="812" spans="1:30" x14ac:dyDescent="0.25">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row>
    <row r="813" spans="1:30" x14ac:dyDescent="0.25">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row>
    <row r="814" spans="1:30" x14ac:dyDescent="0.25">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row>
    <row r="815" spans="1:30" x14ac:dyDescent="0.25">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row>
    <row r="816" spans="1:30" x14ac:dyDescent="0.25">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row>
    <row r="817" spans="1:30" x14ac:dyDescent="0.25">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row>
    <row r="818" spans="1:30" x14ac:dyDescent="0.25">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row>
    <row r="819" spans="1:30" x14ac:dyDescent="0.25">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row>
    <row r="820" spans="1:30" x14ac:dyDescent="0.25">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row>
    <row r="821" spans="1:30" x14ac:dyDescent="0.25">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row>
    <row r="822" spans="1:30" x14ac:dyDescent="0.25">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row>
    <row r="823" spans="1:30" x14ac:dyDescent="0.25">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row>
    <row r="824" spans="1:30" x14ac:dyDescent="0.25">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row>
    <row r="825" spans="1:30" x14ac:dyDescent="0.25">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row>
    <row r="826" spans="1:30" x14ac:dyDescent="0.25">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row>
    <row r="827" spans="1:30" x14ac:dyDescent="0.25">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row>
    <row r="828" spans="1:30" x14ac:dyDescent="0.25">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row>
    <row r="829" spans="1:30" x14ac:dyDescent="0.25">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row>
    <row r="830" spans="1:30" x14ac:dyDescent="0.25">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row>
    <row r="831" spans="1:30" x14ac:dyDescent="0.25">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row>
    <row r="832" spans="1:30" x14ac:dyDescent="0.25">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row>
    <row r="833" spans="1:30" x14ac:dyDescent="0.25">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row>
    <row r="834" spans="1:30" x14ac:dyDescent="0.25">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row>
    <row r="835" spans="1:30" x14ac:dyDescent="0.25">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row>
    <row r="836" spans="1:30" x14ac:dyDescent="0.25">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row>
    <row r="837" spans="1:30" x14ac:dyDescent="0.25">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row>
    <row r="838" spans="1:30" x14ac:dyDescent="0.25">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row>
    <row r="839" spans="1:30" x14ac:dyDescent="0.25">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row>
    <row r="840" spans="1:30" x14ac:dyDescent="0.25">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row>
    <row r="841" spans="1:30" x14ac:dyDescent="0.25">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row>
    <row r="842" spans="1:30" x14ac:dyDescent="0.25">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row>
    <row r="843" spans="1:30" x14ac:dyDescent="0.25">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row>
    <row r="844" spans="1:30" x14ac:dyDescent="0.25">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row>
    <row r="845" spans="1:30" x14ac:dyDescent="0.25">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row>
    <row r="846" spans="1:30" x14ac:dyDescent="0.25">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row>
    <row r="847" spans="1:30" x14ac:dyDescent="0.25">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row>
    <row r="848" spans="1:30" x14ac:dyDescent="0.25">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row>
    <row r="849" spans="1:30" x14ac:dyDescent="0.25">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row>
    <row r="850" spans="1:30" x14ac:dyDescent="0.25">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row>
    <row r="851" spans="1:30" x14ac:dyDescent="0.25">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row>
    <row r="852" spans="1:30" x14ac:dyDescent="0.25">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row>
    <row r="853" spans="1:30" x14ac:dyDescent="0.25">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row>
    <row r="854" spans="1:30" x14ac:dyDescent="0.25">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row>
    <row r="855" spans="1:30" x14ac:dyDescent="0.25">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row>
    <row r="856" spans="1:30" x14ac:dyDescent="0.25">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row>
    <row r="857" spans="1:30" x14ac:dyDescent="0.25">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row>
    <row r="858" spans="1:30" x14ac:dyDescent="0.25">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row>
    <row r="859" spans="1:30" x14ac:dyDescent="0.25">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row>
    <row r="860" spans="1:30" x14ac:dyDescent="0.25">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row>
    <row r="861" spans="1:30" x14ac:dyDescent="0.25">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row>
    <row r="862" spans="1:30" x14ac:dyDescent="0.25">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row>
    <row r="863" spans="1:30" x14ac:dyDescent="0.25">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row>
    <row r="864" spans="1:30" x14ac:dyDescent="0.25">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row>
    <row r="865" spans="1:30" x14ac:dyDescent="0.25">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row>
    <row r="866" spans="1:30" x14ac:dyDescent="0.25">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row>
    <row r="867" spans="1:30" x14ac:dyDescent="0.25">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row>
    <row r="868" spans="1:30" x14ac:dyDescent="0.25">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row>
    <row r="869" spans="1:30" x14ac:dyDescent="0.25">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row>
    <row r="870" spans="1:30" x14ac:dyDescent="0.25">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row>
    <row r="871" spans="1:30" x14ac:dyDescent="0.25">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row>
    <row r="872" spans="1:30" x14ac:dyDescent="0.25">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row>
    <row r="873" spans="1:30" x14ac:dyDescent="0.25">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row>
    <row r="874" spans="1:30" x14ac:dyDescent="0.25">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row>
    <row r="875" spans="1:30" x14ac:dyDescent="0.25">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row>
    <row r="876" spans="1:30" x14ac:dyDescent="0.25">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row>
    <row r="877" spans="1:30" x14ac:dyDescent="0.25">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row>
    <row r="878" spans="1:30" x14ac:dyDescent="0.25">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row>
    <row r="879" spans="1:30" x14ac:dyDescent="0.25">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row>
    <row r="880" spans="1:30" x14ac:dyDescent="0.25">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row>
    <row r="881" spans="1:30" x14ac:dyDescent="0.25">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row>
    <row r="882" spans="1:30" x14ac:dyDescent="0.25">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row>
    <row r="883" spans="1:30" x14ac:dyDescent="0.25">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row>
    <row r="884" spans="1:30" x14ac:dyDescent="0.25">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row>
    <row r="885" spans="1:30" x14ac:dyDescent="0.25">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row>
    <row r="886" spans="1:30" x14ac:dyDescent="0.25">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row>
    <row r="887" spans="1:30" x14ac:dyDescent="0.25">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row>
    <row r="888" spans="1:30" x14ac:dyDescent="0.25">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row>
    <row r="889" spans="1:30" x14ac:dyDescent="0.25">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row>
    <row r="890" spans="1:30" x14ac:dyDescent="0.25">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row>
    <row r="891" spans="1:30" x14ac:dyDescent="0.25">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row>
    <row r="892" spans="1:30" x14ac:dyDescent="0.25">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row>
    <row r="893" spans="1:30" x14ac:dyDescent="0.25">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row>
    <row r="894" spans="1:30" x14ac:dyDescent="0.25">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row>
    <row r="895" spans="1:30" x14ac:dyDescent="0.25">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row>
    <row r="896" spans="1:30" x14ac:dyDescent="0.25">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row>
    <row r="897" spans="1:30" x14ac:dyDescent="0.25">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row>
    <row r="898" spans="1:30" x14ac:dyDescent="0.25">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row>
    <row r="899" spans="1:30" x14ac:dyDescent="0.25">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row>
    <row r="900" spans="1:30" x14ac:dyDescent="0.25">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row>
    <row r="901" spans="1:30" x14ac:dyDescent="0.25">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row>
    <row r="902" spans="1:30" x14ac:dyDescent="0.25">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row>
    <row r="903" spans="1:30" x14ac:dyDescent="0.25">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row>
    <row r="904" spans="1:30" x14ac:dyDescent="0.25">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row>
    <row r="905" spans="1:30" x14ac:dyDescent="0.25">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row>
    <row r="906" spans="1:30" x14ac:dyDescent="0.25">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row>
    <row r="907" spans="1:30" x14ac:dyDescent="0.25">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row>
    <row r="908" spans="1:30" x14ac:dyDescent="0.25">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row>
    <row r="909" spans="1:30" x14ac:dyDescent="0.25">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row>
    <row r="910" spans="1:30" x14ac:dyDescent="0.25">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row>
    <row r="911" spans="1:30" x14ac:dyDescent="0.25">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row>
    <row r="912" spans="1:30" x14ac:dyDescent="0.25">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row>
    <row r="913" spans="1:30" x14ac:dyDescent="0.25">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row>
    <row r="914" spans="1:30" x14ac:dyDescent="0.25">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row>
    <row r="915" spans="1:30" x14ac:dyDescent="0.25">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row>
    <row r="916" spans="1:30" x14ac:dyDescent="0.25">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row>
    <row r="917" spans="1:30" x14ac:dyDescent="0.25">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row>
    <row r="918" spans="1:30" x14ac:dyDescent="0.25">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row>
    <row r="919" spans="1:30" x14ac:dyDescent="0.25">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row>
    <row r="920" spans="1:30" x14ac:dyDescent="0.25">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row>
    <row r="921" spans="1:30" x14ac:dyDescent="0.25">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row>
    <row r="922" spans="1:30" x14ac:dyDescent="0.25">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row>
    <row r="923" spans="1:30" x14ac:dyDescent="0.25">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row>
    <row r="924" spans="1:30" x14ac:dyDescent="0.25">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row>
    <row r="925" spans="1:30" x14ac:dyDescent="0.25">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row>
    <row r="926" spans="1:30" x14ac:dyDescent="0.25">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row>
    <row r="927" spans="1:30" x14ac:dyDescent="0.25">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row>
    <row r="928" spans="1:30" x14ac:dyDescent="0.25">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row>
    <row r="929" spans="1:30" x14ac:dyDescent="0.25">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row>
    <row r="930" spans="1:30" x14ac:dyDescent="0.25">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row>
    <row r="931" spans="1:30" x14ac:dyDescent="0.25">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row>
    <row r="932" spans="1:30" x14ac:dyDescent="0.25">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row>
    <row r="933" spans="1:30" x14ac:dyDescent="0.25">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row>
    <row r="934" spans="1:30" x14ac:dyDescent="0.25">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row>
    <row r="935" spans="1:30" x14ac:dyDescent="0.25">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row>
    <row r="936" spans="1:30" x14ac:dyDescent="0.25">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row>
    <row r="937" spans="1:30" x14ac:dyDescent="0.25">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row>
    <row r="938" spans="1:30" x14ac:dyDescent="0.25">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row>
    <row r="939" spans="1:30" x14ac:dyDescent="0.25">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row>
    <row r="940" spans="1:30" x14ac:dyDescent="0.25">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row>
    <row r="941" spans="1:30" x14ac:dyDescent="0.25">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row>
    <row r="942" spans="1:30" x14ac:dyDescent="0.25">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row>
    <row r="943" spans="1:30" x14ac:dyDescent="0.25">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row>
    <row r="944" spans="1:30" x14ac:dyDescent="0.25">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row>
    <row r="945" spans="1:30" x14ac:dyDescent="0.25">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row>
    <row r="946" spans="1:30" x14ac:dyDescent="0.25">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row>
    <row r="947" spans="1:30" x14ac:dyDescent="0.25">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row>
    <row r="948" spans="1:30" x14ac:dyDescent="0.25">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row>
    <row r="949" spans="1:30" x14ac:dyDescent="0.25">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row>
    <row r="950" spans="1:30" x14ac:dyDescent="0.25">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row>
    <row r="951" spans="1:30" x14ac:dyDescent="0.25">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row>
    <row r="952" spans="1:30" x14ac:dyDescent="0.25">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row>
    <row r="953" spans="1:30" x14ac:dyDescent="0.25">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row>
    <row r="954" spans="1:30" x14ac:dyDescent="0.25">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row>
    <row r="955" spans="1:30" x14ac:dyDescent="0.25">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row>
    <row r="956" spans="1:30" x14ac:dyDescent="0.25">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row>
    <row r="957" spans="1:30" x14ac:dyDescent="0.25">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row>
    <row r="958" spans="1:30" x14ac:dyDescent="0.25">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row>
    <row r="959" spans="1:30" x14ac:dyDescent="0.25">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row>
    <row r="960" spans="1:30" x14ac:dyDescent="0.25">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row>
    <row r="961" spans="1:30" x14ac:dyDescent="0.25">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row>
    <row r="962" spans="1:30" x14ac:dyDescent="0.25">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row>
    <row r="963" spans="1:30" x14ac:dyDescent="0.25">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row>
    <row r="964" spans="1:30" x14ac:dyDescent="0.25">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row>
    <row r="965" spans="1:30" x14ac:dyDescent="0.25">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row>
    <row r="966" spans="1:30" x14ac:dyDescent="0.25">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row>
    <row r="967" spans="1:30" x14ac:dyDescent="0.25">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row>
    <row r="968" spans="1:30" x14ac:dyDescent="0.25">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row>
    <row r="969" spans="1:30" x14ac:dyDescent="0.25">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row>
    <row r="970" spans="1:30" x14ac:dyDescent="0.25">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row>
    <row r="971" spans="1:30" x14ac:dyDescent="0.25">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row>
    <row r="972" spans="1:30" x14ac:dyDescent="0.25">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row>
    <row r="973" spans="1:30" x14ac:dyDescent="0.25">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row>
    <row r="974" spans="1:30" x14ac:dyDescent="0.25">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row>
    <row r="975" spans="1:30" x14ac:dyDescent="0.25">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row>
    <row r="976" spans="1:30" x14ac:dyDescent="0.25">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row>
    <row r="977" spans="1:30" x14ac:dyDescent="0.25">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row>
    <row r="978" spans="1:30" x14ac:dyDescent="0.25">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row>
    <row r="979" spans="1:30" x14ac:dyDescent="0.25">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row>
    <row r="980" spans="1:30" x14ac:dyDescent="0.25">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row>
    <row r="981" spans="1:30" x14ac:dyDescent="0.25">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row>
    <row r="982" spans="1:30" x14ac:dyDescent="0.25">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row>
    <row r="983" spans="1:30" x14ac:dyDescent="0.25">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row>
    <row r="984" spans="1:30" x14ac:dyDescent="0.25">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row>
    <row r="985" spans="1:30" x14ac:dyDescent="0.25">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row>
    <row r="986" spans="1:30" x14ac:dyDescent="0.25">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row>
    <row r="987" spans="1:30" x14ac:dyDescent="0.25">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row>
    <row r="988" spans="1:30" x14ac:dyDescent="0.25">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row>
    <row r="989" spans="1:30" x14ac:dyDescent="0.25">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row>
    <row r="990" spans="1:30" x14ac:dyDescent="0.25">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row>
    <row r="991" spans="1:30" x14ac:dyDescent="0.25">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row>
    <row r="992" spans="1:30" x14ac:dyDescent="0.25">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row>
    <row r="993" spans="1:30" x14ac:dyDescent="0.25">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row>
    <row r="994" spans="1:30" x14ac:dyDescent="0.25">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row>
    <row r="995" spans="1:30" x14ac:dyDescent="0.25">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row>
    <row r="996" spans="1:30" x14ac:dyDescent="0.25">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row>
    <row r="997" spans="1:30" x14ac:dyDescent="0.25">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row>
    <row r="998" spans="1:30" x14ac:dyDescent="0.25">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row>
    <row r="999" spans="1:30" x14ac:dyDescent="0.25">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row>
    <row r="1000" spans="1:30" x14ac:dyDescent="0.25">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row>
  </sheetData>
  <sheetProtection password="98EC" sheet="1" objects="1" scenarios="1"/>
  <mergeCells count="2">
    <mergeCell ref="CJ18:CN18"/>
    <mergeCell ref="CJ22:CN22"/>
  </mergeCells>
  <hyperlinks>
    <hyperlink ref="E3" r:id="rId1"/>
  </hyperlinks>
  <pageMargins left="0.7" right="0.7" top="0.75" bottom="0.75" header="0.3" footer="0.3"/>
  <pageSetup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input</vt:lpstr>
      <vt:lpstr>FD DIARY</vt:lpstr>
      <vt:lpstr>explanation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Rajesh Goyal</cp:lastModifiedBy>
  <dcterms:created xsi:type="dcterms:W3CDTF">2016-03-30T08:36:39Z</dcterms:created>
  <dcterms:modified xsi:type="dcterms:W3CDTF">2016-05-23T13:14:07Z</dcterms:modified>
</cp:coreProperties>
</file>