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CONCEPT SHEET" sheetId="1" r:id="rId1"/>
    <sheet name="EXPLANATION" sheetId="2" r:id="rId2"/>
  </sheets>
  <definedNames/>
  <calcPr fullCalcOnLoad="1"/>
</workbook>
</file>

<file path=xl/sharedStrings.xml><?xml version="1.0" encoding="utf-8"?>
<sst xmlns="http://schemas.openxmlformats.org/spreadsheetml/2006/main" count="98" uniqueCount="77">
  <si>
    <t>INTEREST</t>
  </si>
  <si>
    <t>PROGRESSIVE</t>
  </si>
  <si>
    <t>VALUE</t>
  </si>
  <si>
    <t xml:space="preserve">EMI IN TERMS OF FD AND RD </t>
  </si>
  <si>
    <t>EMI USING  PMT FUNCTION:</t>
  </si>
  <si>
    <t>LOAN AMOUNT</t>
  </si>
  <si>
    <t>PERIOD</t>
  </si>
  <si>
    <t>NOW EXAMINE THE EMI USING FD (CUMULATIVE) AND RD SCHEME.   Note: INTEREST IS COMPOUNDED MONTHLY</t>
  </si>
  <si>
    <t>(EMI FOR THE ABOVE DATA.)</t>
  </si>
  <si>
    <t>THE FORMULA FOR EMI WILL BE:</t>
  </si>
  <si>
    <t>(A)</t>
  </si>
  <si>
    <t>(B)</t>
  </si>
  <si>
    <t>EMI WILL BE   (A)   /   (B)</t>
  </si>
  <si>
    <t>MONTH</t>
  </si>
  <si>
    <t>FD CUMULATIVE</t>
  </si>
  <si>
    <t>WHAT YOU OWE TO THE LENDER</t>
  </si>
  <si>
    <t>WHEN NO REPAYMENT IS MADE</t>
  </si>
  <si>
    <t>EMI</t>
  </si>
  <si>
    <t>ACCOUNTED</t>
  </si>
  <si>
    <t>RD BALANCE</t>
  </si>
  <si>
    <t>VALUE OF EMI</t>
  </si>
  <si>
    <t xml:space="preserve">BALANCE </t>
  </si>
  <si>
    <t>OUTSTANDING</t>
  </si>
  <si>
    <t>(DIFFERENCE</t>
  </si>
  <si>
    <t>OF FD AND RD)</t>
  </si>
  <si>
    <t>HOW YOUR EMI INSTALMENTS ARE  GIVEN BENEFITS</t>
  </si>
  <si>
    <t>AMORTISATION CHART</t>
  </si>
  <si>
    <t>PRINCIPAL</t>
  </si>
  <si>
    <t>BALANCE</t>
  </si>
  <si>
    <t>INPUT @ YELLOW CELLS</t>
  </si>
  <si>
    <t>MATURITY VALUE OF LOAN AMOUNT FOR ( N + 1 )MONTHS</t>
  </si>
  <si>
    <t>&lt;&lt;FD CUMULATIVE VALUE</t>
  </si>
  <si>
    <t xml:space="preserve">&lt;&lt; RD VALUE </t>
  </si>
  <si>
    <t>MATURITY VALUE OF RD INSTALMENT  RS.1,  FOR N MONTHS</t>
  </si>
  <si>
    <t>&lt;&lt;(A) / (B)</t>
  </si>
  <si>
    <t>WHAT YOU OWE</t>
  </si>
  <si>
    <t>THIS WORKSHEET IS PREPARED FOR EDUCATIVE PURPOSE ONLY</t>
  </si>
  <si>
    <t>GETS THE BENEFIT OF THE SAME INTEREST AND SAME STYLE OF COMPOUNDING.</t>
  </si>
  <si>
    <t>IF YOUR INTEREST RATE IS 17% COMPOUNDED MONTHLY, YOUR EMI ALSO</t>
  </si>
  <si>
    <t>RD SEGMENT</t>
  </si>
  <si>
    <t>EARNS 17% COMPOUNDED MONTHLY.  EXAMINE THE RD SEGMENT.</t>
  </si>
  <si>
    <t>NOTE</t>
  </si>
  <si>
    <t>&gt;&gt;&gt;&gt;</t>
  </si>
  <si>
    <t>Prepared and presented by</t>
  </si>
  <si>
    <t>v ramachandra shenoi: e mail address: veearess@gmail.com</t>
  </si>
  <si>
    <t xml:space="preserve">Disclaimer : This is a free tool.  All efforts have been made so that it can be of use to the maximum </t>
  </si>
  <si>
    <t xml:space="preserve">users and is accurate as far as possible.  However, in case, any inaccuracy is found, neither </t>
  </si>
  <si>
    <t xml:space="preserve">AllBankingSolutions.com nor the developer of the tool will be responsible for any loss or </t>
  </si>
  <si>
    <t>inconvenience caused on this account</t>
  </si>
  <si>
    <t>THIS IS ALSO MEANT TO PROVE THAT EACH RUPEE OF YOUR EMI</t>
  </si>
  <si>
    <t>EXPLANATION OF THE CONCEPT</t>
  </si>
  <si>
    <t>The loan is required to be cleared over a period.   In this case the period is 60 months.</t>
  </si>
  <si>
    <t>The lender accounts his lumpsum loan, as FD (cumulative sheme) and applies interest at agreed rate, at monthly rests.</t>
  </si>
  <si>
    <t>The FD folio is placed on the left side, and RD folio is placed on right side.</t>
  </si>
  <si>
    <t>The lender insists to open an RD account and agrees to pay interest at the same rate as that of loan, and at monthly rests.</t>
  </si>
  <si>
    <t>The repayment of loan starts from 1 month after the loan date.  Hence the deal becomes for 61 months.</t>
  </si>
  <si>
    <t>The course of FD is coloured RED and course of RD is placed on the right, coloured GREEN</t>
  </si>
  <si>
    <t>The balance in the FD folio, at the end of each month is amount due to the lender, and the balance in RD folio  repayment of loan.</t>
  </si>
  <si>
    <t>The difference between the FD folio and the RD folio, is the balance due by the borrower.   This is available on monthly basis.</t>
  </si>
  <si>
    <t>AND ON THE 61ST MONTH THE VALUE OF FD AND RD BECOMES EQUAL.</t>
  </si>
  <si>
    <t>AND THE DIFFERENCE BETWEEN FD AND RD BECOMES ZERO.</t>
  </si>
  <si>
    <t>AND THE LOAN GETS CLEARANCE STATUS.</t>
  </si>
  <si>
    <t>THE CHART IS FOR ILLUSTRATION PURPOSES.</t>
  </si>
  <si>
    <t>AFTER A LONG, LONG  TIME, THE LENDER  WORKED OUT A SOLUTION.</t>
  </si>
  <si>
    <t>The EMI gets the benefits and advantages of the interest rate, and the same style of compounding.</t>
  </si>
  <si>
    <t>AND THUS  EVOLVED THE PRESENT SO CALLED  AMORTISATION SCHEDULE.</t>
  </si>
  <si>
    <t>LOOK AT THE BALANCES AT FD RD COMBINATION AND THE AMORTISATION.</t>
  </si>
  <si>
    <t>IT EXPLAINS THE VALIDITY OF THE CONCEPT.</t>
  </si>
  <si>
    <t>prepared and presented by:  veearess@gmail.com</t>
  </si>
  <si>
    <t>The lender agrees to lend an amount at a certain interest rate, compounded monthly.</t>
  </si>
  <si>
    <t>The installment of the RD is EMI amount (see how it is worked out, see the formula part)</t>
  </si>
  <si>
    <t>The lender felt that if the amount of RD, which is the present EMI, is directly  put into  the  loan account,</t>
  </si>
  <si>
    <t>Downloaded from AllBankingSolutions.com</t>
  </si>
  <si>
    <t>Developed by :  Your Name and email address</t>
  </si>
  <si>
    <t>v ramachandra shenoi</t>
  </si>
  <si>
    <t>email address: veearess@gmail.com</t>
  </si>
  <si>
    <t>CLICK  THE EXPLANATION SHEET FOR FURTHER DETAILS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</si>
</sst>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_ ;[Red]\-0.00\ "/>
    <numFmt numFmtId="165" formatCode="0.00000"/>
    <numFmt numFmtId="166" formatCode="0.0000"/>
    <numFmt numFmtId="167" formatCode="0.000"/>
    <numFmt numFmtId="168" formatCode="0.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56"/>
      <name val="Verdana"/>
      <family val="2"/>
    </font>
    <font>
      <sz val="8"/>
      <color indexed="56"/>
      <name val="Arial"/>
      <family val="2"/>
    </font>
    <font>
      <sz val="9"/>
      <color indexed="56"/>
      <name val="Verdana"/>
      <family val="2"/>
    </font>
    <font>
      <sz val="9"/>
      <color indexed="56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1"/>
      <color indexed="56"/>
      <name val="Arial"/>
      <family val="2"/>
    </font>
    <font>
      <sz val="11"/>
      <color indexed="8"/>
      <name val="Lucida Handwriting"/>
      <family val="4"/>
    </font>
    <font>
      <sz val="9"/>
      <color indexed="8"/>
      <name val="Lucida Handwriting"/>
      <family val="4"/>
    </font>
    <font>
      <sz val="8"/>
      <color indexed="8"/>
      <name val="Arial"/>
      <family val="2"/>
    </font>
    <font>
      <b/>
      <sz val="9"/>
      <color indexed="30"/>
      <name val="Arial"/>
      <family val="2"/>
    </font>
    <font>
      <sz val="8"/>
      <color indexed="8"/>
      <name val="Verdana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12"/>
      <name val="Calibri"/>
      <family val="2"/>
    </font>
    <font>
      <sz val="10"/>
      <color indexed="8"/>
      <name val="Verdana"/>
      <family val="2"/>
    </font>
    <font>
      <b/>
      <sz val="8"/>
      <color indexed="60"/>
      <name val="Lucida Handwriting"/>
      <family val="4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30"/>
      <name val="Arial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rgb="FF002060"/>
      <name val="Verdana"/>
      <family val="2"/>
    </font>
    <font>
      <sz val="8"/>
      <color rgb="FF002060"/>
      <name val="Arial"/>
      <family val="2"/>
    </font>
    <font>
      <sz val="9"/>
      <color rgb="FF002060"/>
      <name val="Verdana"/>
      <family val="2"/>
    </font>
    <font>
      <sz val="9"/>
      <color rgb="FF002060"/>
      <name val="Arial"/>
      <family val="2"/>
    </font>
    <font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1"/>
      <color rgb="FF002060"/>
      <name val="Arial"/>
      <family val="2"/>
    </font>
    <font>
      <sz val="11"/>
      <color theme="1"/>
      <name val="Lucida Handwriting"/>
      <family val="4"/>
    </font>
    <font>
      <sz val="9"/>
      <color theme="1"/>
      <name val="Lucida Handwriting"/>
      <family val="4"/>
    </font>
    <font>
      <sz val="8"/>
      <color theme="1"/>
      <name val="Arial"/>
      <family val="2"/>
    </font>
    <font>
      <b/>
      <sz val="9"/>
      <color rgb="FF0070C0"/>
      <name val="Arial"/>
      <family val="2"/>
    </font>
    <font>
      <sz val="8"/>
      <color theme="1"/>
      <name val="Verdan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0"/>
      <name val="Calibri"/>
      <family val="2"/>
    </font>
    <font>
      <sz val="10"/>
      <color theme="1"/>
      <name val="Verdana"/>
      <family val="2"/>
    </font>
    <font>
      <b/>
      <sz val="8"/>
      <color rgb="FFC00000"/>
      <name val="Lucida Handwriting"/>
      <family val="4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8"/>
      <color rgb="FF0070C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7">
    <xf numFmtId="0" fontId="0" fillId="0" borderId="0" xfId="0" applyFont="1" applyAlignment="1">
      <alignment/>
    </xf>
    <xf numFmtId="0" fontId="66" fillId="33" borderId="10" xfId="0" applyFont="1" applyFill="1" applyBorder="1" applyAlignment="1" applyProtection="1">
      <alignment horizontal="center"/>
      <protection hidden="1" locked="0"/>
    </xf>
    <xf numFmtId="0" fontId="67" fillId="0" borderId="11" xfId="0" applyFont="1" applyFill="1" applyBorder="1" applyAlignment="1">
      <alignment/>
    </xf>
    <xf numFmtId="0" fontId="67" fillId="0" borderId="12" xfId="0" applyFont="1" applyFill="1" applyBorder="1" applyAlignment="1" applyProtection="1">
      <alignment horizontal="center" wrapText="1"/>
      <protection hidden="1"/>
    </xf>
    <xf numFmtId="0" fontId="67" fillId="0" borderId="12" xfId="0" applyFont="1" applyFill="1" applyBorder="1" applyAlignment="1" applyProtection="1">
      <alignment/>
      <protection hidden="1"/>
    </xf>
    <xf numFmtId="0" fontId="67" fillId="0" borderId="12" xfId="0" applyFont="1" applyFill="1" applyBorder="1" applyAlignment="1" applyProtection="1">
      <alignment horizontal="center"/>
      <protection hidden="1" locked="0"/>
    </xf>
    <xf numFmtId="0" fontId="68" fillId="0" borderId="13" xfId="0" applyFont="1" applyFill="1" applyBorder="1" applyAlignment="1" applyProtection="1">
      <alignment/>
      <protection hidden="1"/>
    </xf>
    <xf numFmtId="0" fontId="67" fillId="0" borderId="14" xfId="0" applyFont="1" applyFill="1" applyBorder="1" applyAlignment="1">
      <alignment/>
    </xf>
    <xf numFmtId="0" fontId="67" fillId="0" borderId="0" xfId="0" applyFont="1" applyFill="1" applyBorder="1" applyAlignment="1" applyProtection="1">
      <alignment horizontal="center" wrapText="1"/>
      <protection hidden="1"/>
    </xf>
    <xf numFmtId="0" fontId="67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 applyProtection="1">
      <alignment horizontal="center"/>
      <protection hidden="1"/>
    </xf>
    <xf numFmtId="0" fontId="68" fillId="0" borderId="15" xfId="0" applyFont="1" applyFill="1" applyBorder="1" applyAlignment="1" applyProtection="1">
      <alignment/>
      <protection hidden="1"/>
    </xf>
    <xf numFmtId="0" fontId="69" fillId="0" borderId="16" xfId="0" applyFont="1" applyFill="1" applyBorder="1" applyAlignment="1">
      <alignment/>
    </xf>
    <xf numFmtId="0" fontId="69" fillId="0" borderId="17" xfId="0" applyFont="1" applyFill="1" applyBorder="1" applyAlignment="1" applyProtection="1">
      <alignment horizontal="center" wrapText="1"/>
      <protection hidden="1"/>
    </xf>
    <xf numFmtId="0" fontId="69" fillId="0" borderId="17" xfId="0" applyFont="1" applyFill="1" applyBorder="1" applyAlignment="1" applyProtection="1">
      <alignment/>
      <protection hidden="1"/>
    </xf>
    <xf numFmtId="0" fontId="69" fillId="0" borderId="17" xfId="0" applyFont="1" applyFill="1" applyBorder="1" applyAlignment="1" applyProtection="1">
      <alignment horizontal="center"/>
      <protection hidden="1" locked="0"/>
    </xf>
    <xf numFmtId="0" fontId="70" fillId="0" borderId="18" xfId="0" applyFont="1" applyFill="1" applyBorder="1" applyAlignment="1" applyProtection="1">
      <alignment/>
      <protection hidden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74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74" fillId="0" borderId="25" xfId="0" applyFont="1" applyBorder="1" applyAlignment="1">
      <alignment/>
    </xf>
    <xf numFmtId="0" fontId="75" fillId="0" borderId="26" xfId="0" applyFont="1" applyBorder="1" applyAlignment="1">
      <alignment/>
    </xf>
    <xf numFmtId="0" fontId="75" fillId="0" borderId="27" xfId="0" applyFont="1" applyBorder="1" applyAlignment="1">
      <alignment/>
    </xf>
    <xf numFmtId="0" fontId="75" fillId="0" borderId="28" xfId="0" applyFont="1" applyBorder="1" applyAlignment="1">
      <alignment/>
    </xf>
    <xf numFmtId="0" fontId="71" fillId="0" borderId="28" xfId="0" applyFont="1" applyBorder="1" applyAlignment="1">
      <alignment/>
    </xf>
    <xf numFmtId="0" fontId="76" fillId="0" borderId="26" xfId="0" applyFont="1" applyBorder="1" applyAlignment="1">
      <alignment/>
    </xf>
    <xf numFmtId="0" fontId="76" fillId="0" borderId="27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15" xfId="0" applyFont="1" applyBorder="1" applyAlignment="1">
      <alignment/>
    </xf>
    <xf numFmtId="0" fontId="71" fillId="0" borderId="18" xfId="0" applyFont="1" applyBorder="1" applyAlignment="1">
      <alignment/>
    </xf>
    <xf numFmtId="0" fontId="77" fillId="0" borderId="26" xfId="0" applyFont="1" applyBorder="1" applyAlignment="1">
      <alignment/>
    </xf>
    <xf numFmtId="0" fontId="77" fillId="0" borderId="27" xfId="0" applyFont="1" applyBorder="1" applyAlignment="1">
      <alignment/>
    </xf>
    <xf numFmtId="0" fontId="73" fillId="0" borderId="28" xfId="0" applyFont="1" applyBorder="1" applyAlignment="1">
      <alignment/>
    </xf>
    <xf numFmtId="0" fontId="78" fillId="0" borderId="0" xfId="0" applyFont="1" applyAlignment="1" applyProtection="1">
      <alignment/>
      <protection hidden="1"/>
    </xf>
    <xf numFmtId="0" fontId="78" fillId="33" borderId="10" xfId="0" applyFont="1" applyFill="1" applyBorder="1" applyAlignment="1" applyProtection="1">
      <alignment/>
      <protection hidden="1"/>
    </xf>
    <xf numFmtId="0" fontId="79" fillId="34" borderId="11" xfId="0" applyFont="1" applyFill="1" applyBorder="1" applyAlignment="1" applyProtection="1">
      <alignment/>
      <protection hidden="1"/>
    </xf>
    <xf numFmtId="0" fontId="79" fillId="34" borderId="12" xfId="0" applyFont="1" applyFill="1" applyBorder="1" applyAlignment="1" applyProtection="1">
      <alignment/>
      <protection hidden="1"/>
    </xf>
    <xf numFmtId="0" fontId="80" fillId="0" borderId="13" xfId="0" applyFont="1" applyBorder="1" applyAlignment="1" applyProtection="1">
      <alignment/>
      <protection hidden="1"/>
    </xf>
    <xf numFmtId="0" fontId="79" fillId="34" borderId="14" xfId="0" applyFont="1" applyFill="1" applyBorder="1" applyAlignment="1" applyProtection="1">
      <alignment/>
      <protection hidden="1"/>
    </xf>
    <xf numFmtId="0" fontId="79" fillId="34" borderId="0" xfId="0" applyFont="1" applyFill="1" applyBorder="1" applyAlignment="1" applyProtection="1">
      <alignment/>
      <protection hidden="1"/>
    </xf>
    <xf numFmtId="0" fontId="80" fillId="0" borderId="15" xfId="0" applyFont="1" applyBorder="1" applyAlignment="1" applyProtection="1">
      <alignment/>
      <protection hidden="1"/>
    </xf>
    <xf numFmtId="0" fontId="79" fillId="34" borderId="16" xfId="0" applyFont="1" applyFill="1" applyBorder="1" applyAlignment="1" applyProtection="1">
      <alignment/>
      <protection hidden="1"/>
    </xf>
    <xf numFmtId="0" fontId="79" fillId="34" borderId="17" xfId="0" applyFont="1" applyFill="1" applyBorder="1" applyAlignment="1" applyProtection="1">
      <alignment/>
      <protection hidden="1"/>
    </xf>
    <xf numFmtId="0" fontId="80" fillId="0" borderId="18" xfId="0" applyFont="1" applyBorder="1" applyAlignment="1" applyProtection="1">
      <alignment/>
      <protection hidden="1"/>
    </xf>
    <xf numFmtId="0" fontId="78" fillId="3" borderId="0" xfId="0" applyFont="1" applyFill="1" applyAlignment="1" applyProtection="1">
      <alignment/>
      <protection hidden="1"/>
    </xf>
    <xf numFmtId="0" fontId="81" fillId="3" borderId="26" xfId="0" applyFont="1" applyFill="1" applyBorder="1" applyAlignment="1" applyProtection="1">
      <alignment/>
      <protection hidden="1"/>
    </xf>
    <xf numFmtId="0" fontId="81" fillId="3" borderId="27" xfId="0" applyFont="1" applyFill="1" applyBorder="1" applyAlignment="1" applyProtection="1">
      <alignment/>
      <protection hidden="1"/>
    </xf>
    <xf numFmtId="0" fontId="78" fillId="3" borderId="28" xfId="0" applyFont="1" applyFill="1" applyBorder="1" applyAlignment="1" applyProtection="1">
      <alignment/>
      <protection hidden="1"/>
    </xf>
    <xf numFmtId="0" fontId="82" fillId="3" borderId="26" xfId="0" applyFont="1" applyFill="1" applyBorder="1" applyAlignment="1" applyProtection="1">
      <alignment horizontal="center"/>
      <protection hidden="1"/>
    </xf>
    <xf numFmtId="0" fontId="83" fillId="3" borderId="28" xfId="0" applyFont="1" applyFill="1" applyBorder="1" applyAlignment="1" applyProtection="1">
      <alignment/>
      <protection hidden="1"/>
    </xf>
    <xf numFmtId="0" fontId="83" fillId="3" borderId="19" xfId="0" applyFont="1" applyFill="1" applyBorder="1" applyAlignment="1" applyProtection="1">
      <alignment/>
      <protection hidden="1"/>
    </xf>
    <xf numFmtId="0" fontId="83" fillId="3" borderId="20" xfId="0" applyFont="1" applyFill="1" applyBorder="1" applyAlignment="1" applyProtection="1">
      <alignment/>
      <protection hidden="1"/>
    </xf>
    <xf numFmtId="0" fontId="83" fillId="3" borderId="21" xfId="0" applyFont="1" applyFill="1" applyBorder="1" applyAlignment="1" applyProtection="1">
      <alignment/>
      <protection hidden="1"/>
    </xf>
    <xf numFmtId="0" fontId="66" fillId="3" borderId="10" xfId="0" applyFont="1" applyFill="1" applyBorder="1" applyAlignment="1" applyProtection="1">
      <alignment horizontal="center"/>
      <protection hidden="1"/>
    </xf>
    <xf numFmtId="164" fontId="83" fillId="3" borderId="10" xfId="0" applyNumberFormat="1" applyFont="1" applyFill="1" applyBorder="1" applyAlignment="1" applyProtection="1">
      <alignment/>
      <protection hidden="1"/>
    </xf>
    <xf numFmtId="0" fontId="83" fillId="3" borderId="22" xfId="0" applyFont="1" applyFill="1" applyBorder="1" applyAlignment="1" applyProtection="1">
      <alignment/>
      <protection hidden="1"/>
    </xf>
    <xf numFmtId="0" fontId="83" fillId="3" borderId="0" xfId="0" applyFont="1" applyFill="1" applyBorder="1" applyAlignment="1" applyProtection="1">
      <alignment/>
      <protection hidden="1"/>
    </xf>
    <xf numFmtId="0" fontId="83" fillId="3" borderId="23" xfId="0" applyFont="1" applyFill="1" applyBorder="1" applyAlignment="1" applyProtection="1">
      <alignment/>
      <protection hidden="1"/>
    </xf>
    <xf numFmtId="0" fontId="78" fillId="3" borderId="11" xfId="0" applyFont="1" applyFill="1" applyBorder="1" applyAlignment="1" applyProtection="1">
      <alignment/>
      <protection hidden="1"/>
    </xf>
    <xf numFmtId="0" fontId="78" fillId="3" borderId="12" xfId="0" applyFont="1" applyFill="1" applyBorder="1" applyAlignment="1" applyProtection="1">
      <alignment/>
      <protection hidden="1"/>
    </xf>
    <xf numFmtId="0" fontId="78" fillId="3" borderId="13" xfId="0" applyFont="1" applyFill="1" applyBorder="1" applyAlignment="1" applyProtection="1">
      <alignment/>
      <protection hidden="1"/>
    </xf>
    <xf numFmtId="0" fontId="78" fillId="3" borderId="14" xfId="0" applyFont="1" applyFill="1" applyBorder="1" applyAlignment="1" applyProtection="1">
      <alignment/>
      <protection hidden="1"/>
    </xf>
    <xf numFmtId="0" fontId="78" fillId="3" borderId="0" xfId="0" applyFont="1" applyFill="1" applyBorder="1" applyAlignment="1" applyProtection="1">
      <alignment/>
      <protection hidden="1"/>
    </xf>
    <xf numFmtId="0" fontId="78" fillId="3" borderId="15" xfId="0" applyFont="1" applyFill="1" applyBorder="1" applyAlignment="1" applyProtection="1">
      <alignment/>
      <protection hidden="1"/>
    </xf>
    <xf numFmtId="0" fontId="83" fillId="3" borderId="29" xfId="0" applyFont="1" applyFill="1" applyBorder="1" applyAlignment="1" applyProtection="1">
      <alignment/>
      <protection hidden="1"/>
    </xf>
    <xf numFmtId="0" fontId="83" fillId="3" borderId="24" xfId="0" applyFont="1" applyFill="1" applyBorder="1" applyAlignment="1" applyProtection="1">
      <alignment/>
      <protection hidden="1"/>
    </xf>
    <xf numFmtId="0" fontId="83" fillId="3" borderId="25" xfId="0" applyFont="1" applyFill="1" applyBorder="1" applyAlignment="1" applyProtection="1">
      <alignment/>
      <protection hidden="1"/>
    </xf>
    <xf numFmtId="0" fontId="78" fillId="3" borderId="0" xfId="0" applyFont="1" applyFill="1" applyBorder="1" applyAlignment="1" applyProtection="1">
      <alignment horizontal="center"/>
      <protection hidden="1"/>
    </xf>
    <xf numFmtId="0" fontId="84" fillId="3" borderId="26" xfId="0" applyFont="1" applyFill="1" applyBorder="1" applyAlignment="1" applyProtection="1">
      <alignment/>
      <protection hidden="1"/>
    </xf>
    <xf numFmtId="0" fontId="84" fillId="3" borderId="30" xfId="0" applyFont="1" applyFill="1" applyBorder="1" applyAlignment="1" applyProtection="1">
      <alignment/>
      <protection hidden="1"/>
    </xf>
    <xf numFmtId="0" fontId="85" fillId="3" borderId="27" xfId="52" applyFont="1" applyFill="1" applyBorder="1" applyAlignment="1" applyProtection="1">
      <alignment/>
      <protection hidden="1"/>
    </xf>
    <xf numFmtId="0" fontId="73" fillId="3" borderId="28" xfId="0" applyFont="1" applyFill="1" applyBorder="1" applyAlignment="1" applyProtection="1">
      <alignment/>
      <protection hidden="1"/>
    </xf>
    <xf numFmtId="0" fontId="79" fillId="3" borderId="11" xfId="0" applyFont="1" applyFill="1" applyBorder="1" applyAlignment="1" applyProtection="1">
      <alignment/>
      <protection hidden="1"/>
    </xf>
    <xf numFmtId="0" fontId="79" fillId="3" borderId="12" xfId="0" applyFont="1" applyFill="1" applyBorder="1" applyAlignment="1" applyProtection="1">
      <alignment/>
      <protection hidden="1"/>
    </xf>
    <xf numFmtId="0" fontId="80" fillId="3" borderId="13" xfId="0" applyFont="1" applyFill="1" applyBorder="1" applyAlignment="1" applyProtection="1">
      <alignment/>
      <protection hidden="1"/>
    </xf>
    <xf numFmtId="0" fontId="80" fillId="3" borderId="0" xfId="0" applyFont="1" applyFill="1" applyBorder="1" applyAlignment="1" applyProtection="1">
      <alignment/>
      <protection hidden="1"/>
    </xf>
    <xf numFmtId="0" fontId="86" fillId="3" borderId="0" xfId="0" applyFont="1" applyFill="1" applyBorder="1" applyAlignment="1" applyProtection="1">
      <alignment/>
      <protection hidden="1"/>
    </xf>
    <xf numFmtId="0" fontId="79" fillId="3" borderId="14" xfId="0" applyFont="1" applyFill="1" applyBorder="1" applyAlignment="1" applyProtection="1">
      <alignment/>
      <protection hidden="1"/>
    </xf>
    <xf numFmtId="0" fontId="79" fillId="3" borderId="0" xfId="0" applyFont="1" applyFill="1" applyBorder="1" applyAlignment="1" applyProtection="1">
      <alignment/>
      <protection hidden="1"/>
    </xf>
    <xf numFmtId="0" fontId="80" fillId="3" borderId="15" xfId="0" applyFont="1" applyFill="1" applyBorder="1" applyAlignment="1" applyProtection="1">
      <alignment/>
      <protection hidden="1"/>
    </xf>
    <xf numFmtId="0" fontId="78" fillId="3" borderId="14" xfId="0" applyFont="1" applyFill="1" applyBorder="1" applyAlignment="1" applyProtection="1">
      <alignment horizontal="center"/>
      <protection hidden="1"/>
    </xf>
    <xf numFmtId="2" fontId="78" fillId="3" borderId="15" xfId="0" applyNumberFormat="1" applyFont="1" applyFill="1" applyBorder="1" applyAlignment="1" applyProtection="1">
      <alignment/>
      <protection hidden="1"/>
    </xf>
    <xf numFmtId="0" fontId="78" fillId="3" borderId="0" xfId="0" applyFont="1" applyFill="1" applyAlignment="1" applyProtection="1">
      <alignment horizontal="center"/>
      <protection hidden="1"/>
    </xf>
    <xf numFmtId="0" fontId="79" fillId="3" borderId="16" xfId="0" applyFont="1" applyFill="1" applyBorder="1" applyAlignment="1" applyProtection="1">
      <alignment/>
      <protection hidden="1"/>
    </xf>
    <xf numFmtId="0" fontId="79" fillId="3" borderId="17" xfId="0" applyFont="1" applyFill="1" applyBorder="1" applyAlignment="1" applyProtection="1">
      <alignment/>
      <protection hidden="1"/>
    </xf>
    <xf numFmtId="0" fontId="80" fillId="3" borderId="18" xfId="0" applyFont="1" applyFill="1" applyBorder="1" applyAlignment="1" applyProtection="1">
      <alignment/>
      <protection hidden="1"/>
    </xf>
    <xf numFmtId="8" fontId="78" fillId="3" borderId="15" xfId="0" applyNumberFormat="1" applyFont="1" applyFill="1" applyBorder="1" applyAlignment="1" applyProtection="1">
      <alignment/>
      <protection hidden="1"/>
    </xf>
    <xf numFmtId="0" fontId="78" fillId="3" borderId="16" xfId="0" applyFont="1" applyFill="1" applyBorder="1" applyAlignment="1" applyProtection="1">
      <alignment/>
      <protection hidden="1"/>
    </xf>
    <xf numFmtId="0" fontId="78" fillId="3" borderId="17" xfId="0" applyFont="1" applyFill="1" applyBorder="1" applyAlignment="1" applyProtection="1">
      <alignment/>
      <protection hidden="1"/>
    </xf>
    <xf numFmtId="8" fontId="83" fillId="3" borderId="18" xfId="0" applyNumberFormat="1" applyFont="1" applyFill="1" applyBorder="1" applyAlignment="1" applyProtection="1">
      <alignment/>
      <protection hidden="1"/>
    </xf>
    <xf numFmtId="0" fontId="80" fillId="3" borderId="0" xfId="0" applyFont="1" applyFill="1" applyAlignment="1" applyProtection="1">
      <alignment/>
      <protection hidden="1"/>
    </xf>
    <xf numFmtId="0" fontId="87" fillId="3" borderId="0" xfId="0" applyFont="1" applyFill="1" applyAlignment="1" applyProtection="1">
      <alignment/>
      <protection hidden="1"/>
    </xf>
    <xf numFmtId="0" fontId="78" fillId="3" borderId="19" xfId="0" applyFont="1" applyFill="1" applyBorder="1" applyAlignment="1" applyProtection="1">
      <alignment/>
      <protection hidden="1"/>
    </xf>
    <xf numFmtId="0" fontId="78" fillId="3" borderId="20" xfId="0" applyFont="1" applyFill="1" applyBorder="1" applyAlignment="1" applyProtection="1">
      <alignment/>
      <protection hidden="1"/>
    </xf>
    <xf numFmtId="0" fontId="88" fillId="3" borderId="31" xfId="0" applyFont="1" applyFill="1" applyBorder="1" applyAlignment="1" applyProtection="1">
      <alignment/>
      <protection hidden="1"/>
    </xf>
    <xf numFmtId="0" fontId="89" fillId="3" borderId="19" xfId="0" applyFont="1" applyFill="1" applyBorder="1" applyAlignment="1" applyProtection="1">
      <alignment/>
      <protection hidden="1"/>
    </xf>
    <xf numFmtId="0" fontId="89" fillId="3" borderId="20" xfId="0" applyFont="1" applyFill="1" applyBorder="1" applyAlignment="1" applyProtection="1">
      <alignment/>
      <protection hidden="1"/>
    </xf>
    <xf numFmtId="0" fontId="89" fillId="3" borderId="21" xfId="0" applyFont="1" applyFill="1" applyBorder="1" applyAlignment="1" applyProtection="1">
      <alignment/>
      <protection hidden="1"/>
    </xf>
    <xf numFmtId="0" fontId="88" fillId="3" borderId="19" xfId="0" applyFont="1" applyFill="1" applyBorder="1" applyAlignment="1" applyProtection="1">
      <alignment/>
      <protection hidden="1"/>
    </xf>
    <xf numFmtId="0" fontId="88" fillId="3" borderId="20" xfId="0" applyFont="1" applyFill="1" applyBorder="1" applyAlignment="1" applyProtection="1">
      <alignment/>
      <protection hidden="1"/>
    </xf>
    <xf numFmtId="0" fontId="88" fillId="3" borderId="21" xfId="0" applyFont="1" applyFill="1" applyBorder="1" applyAlignment="1" applyProtection="1">
      <alignment/>
      <protection hidden="1"/>
    </xf>
    <xf numFmtId="0" fontId="90" fillId="3" borderId="21" xfId="0" applyFont="1" applyFill="1" applyBorder="1" applyAlignment="1" applyProtection="1">
      <alignment/>
      <protection hidden="1"/>
    </xf>
    <xf numFmtId="0" fontId="91" fillId="3" borderId="32" xfId="0" applyFont="1" applyFill="1" applyBorder="1" applyAlignment="1" applyProtection="1">
      <alignment horizontal="center"/>
      <protection hidden="1"/>
    </xf>
    <xf numFmtId="0" fontId="92" fillId="3" borderId="26" xfId="0" applyFont="1" applyFill="1" applyBorder="1" applyAlignment="1" applyProtection="1">
      <alignment/>
      <protection hidden="1"/>
    </xf>
    <xf numFmtId="0" fontId="92" fillId="3" borderId="27" xfId="0" applyFont="1" applyFill="1" applyBorder="1" applyAlignment="1" applyProtection="1">
      <alignment/>
      <protection hidden="1"/>
    </xf>
    <xf numFmtId="0" fontId="92" fillId="3" borderId="28" xfId="0" applyFont="1" applyFill="1" applyBorder="1" applyAlignment="1" applyProtection="1">
      <alignment/>
      <protection hidden="1"/>
    </xf>
    <xf numFmtId="0" fontId="89" fillId="3" borderId="29" xfId="0" applyFont="1" applyFill="1" applyBorder="1" applyAlignment="1" applyProtection="1">
      <alignment/>
      <protection hidden="1"/>
    </xf>
    <xf numFmtId="0" fontId="89" fillId="3" borderId="24" xfId="0" applyFont="1" applyFill="1" applyBorder="1" applyAlignment="1" applyProtection="1">
      <alignment/>
      <protection hidden="1"/>
    </xf>
    <xf numFmtId="0" fontId="89" fillId="3" borderId="25" xfId="0" applyFont="1" applyFill="1" applyBorder="1" applyAlignment="1" applyProtection="1">
      <alignment/>
      <protection hidden="1"/>
    </xf>
    <xf numFmtId="0" fontId="88" fillId="3" borderId="29" xfId="0" applyFont="1" applyFill="1" applyBorder="1" applyAlignment="1" applyProtection="1">
      <alignment/>
      <protection hidden="1"/>
    </xf>
    <xf numFmtId="0" fontId="88" fillId="3" borderId="24" xfId="0" applyFont="1" applyFill="1" applyBorder="1" applyAlignment="1" applyProtection="1">
      <alignment/>
      <protection hidden="1"/>
    </xf>
    <xf numFmtId="0" fontId="88" fillId="3" borderId="25" xfId="0" applyFont="1" applyFill="1" applyBorder="1" applyAlignment="1" applyProtection="1">
      <alignment/>
      <protection hidden="1"/>
    </xf>
    <xf numFmtId="0" fontId="91" fillId="3" borderId="33" xfId="0" applyFont="1" applyFill="1" applyBorder="1" applyAlignment="1" applyProtection="1">
      <alignment horizontal="center"/>
      <protection hidden="1"/>
    </xf>
    <xf numFmtId="0" fontId="93" fillId="3" borderId="19" xfId="0" applyFont="1" applyFill="1" applyBorder="1" applyAlignment="1" applyProtection="1">
      <alignment/>
      <protection hidden="1"/>
    </xf>
    <xf numFmtId="0" fontId="93" fillId="3" borderId="20" xfId="0" applyFont="1" applyFill="1" applyBorder="1" applyAlignment="1" applyProtection="1">
      <alignment/>
      <protection hidden="1"/>
    </xf>
    <xf numFmtId="0" fontId="93" fillId="3" borderId="21" xfId="0" applyFont="1" applyFill="1" applyBorder="1" applyAlignment="1" applyProtection="1">
      <alignment horizontal="center"/>
      <protection hidden="1"/>
    </xf>
    <xf numFmtId="0" fontId="91" fillId="3" borderId="0" xfId="0" applyFont="1" applyFill="1" applyBorder="1" applyAlignment="1" applyProtection="1">
      <alignment horizontal="center"/>
      <protection hidden="1"/>
    </xf>
    <xf numFmtId="0" fontId="88" fillId="3" borderId="0" xfId="0" applyFont="1" applyFill="1" applyBorder="1" applyAlignment="1" applyProtection="1">
      <alignment horizontal="center"/>
      <protection hidden="1"/>
    </xf>
    <xf numFmtId="0" fontId="93" fillId="3" borderId="22" xfId="0" applyFont="1" applyFill="1" applyBorder="1" applyAlignment="1" applyProtection="1">
      <alignment horizontal="center"/>
      <protection hidden="1"/>
    </xf>
    <xf numFmtId="0" fontId="93" fillId="3" borderId="0" xfId="0" applyFont="1" applyFill="1" applyBorder="1" applyAlignment="1" applyProtection="1">
      <alignment/>
      <protection hidden="1"/>
    </xf>
    <xf numFmtId="0" fontId="93" fillId="3" borderId="0" xfId="0" applyFont="1" applyFill="1" applyBorder="1" applyAlignment="1" applyProtection="1">
      <alignment horizontal="center"/>
      <protection hidden="1"/>
    </xf>
    <xf numFmtId="0" fontId="93" fillId="3" borderId="23" xfId="0" applyFont="1" applyFill="1" applyBorder="1" applyAlignment="1" applyProtection="1">
      <alignment horizontal="center"/>
      <protection hidden="1"/>
    </xf>
    <xf numFmtId="0" fontId="91" fillId="3" borderId="19" xfId="0" applyFont="1" applyFill="1" applyBorder="1" applyAlignment="1" applyProtection="1">
      <alignment horizontal="center"/>
      <protection hidden="1"/>
    </xf>
    <xf numFmtId="0" fontId="91" fillId="3" borderId="20" xfId="0" applyFont="1" applyFill="1" applyBorder="1" applyAlignment="1" applyProtection="1">
      <alignment horizontal="center"/>
      <protection hidden="1"/>
    </xf>
    <xf numFmtId="0" fontId="91" fillId="3" borderId="21" xfId="0" applyFont="1" applyFill="1" applyBorder="1" applyAlignment="1" applyProtection="1">
      <alignment horizontal="center"/>
      <protection hidden="1"/>
    </xf>
    <xf numFmtId="0" fontId="91" fillId="3" borderId="34" xfId="0" applyFont="1" applyFill="1" applyBorder="1" applyAlignment="1" applyProtection="1">
      <alignment horizontal="center"/>
      <protection hidden="1"/>
    </xf>
    <xf numFmtId="0" fontId="92" fillId="3" borderId="19" xfId="0" applyFont="1" applyFill="1" applyBorder="1" applyAlignment="1" applyProtection="1">
      <alignment horizontal="center"/>
      <protection hidden="1"/>
    </xf>
    <xf numFmtId="0" fontId="92" fillId="3" borderId="20" xfId="0" applyFont="1" applyFill="1" applyBorder="1" applyAlignment="1" applyProtection="1">
      <alignment horizontal="center"/>
      <protection hidden="1"/>
    </xf>
    <xf numFmtId="0" fontId="92" fillId="3" borderId="21" xfId="0" applyFont="1" applyFill="1" applyBorder="1" applyAlignment="1" applyProtection="1">
      <alignment horizontal="center"/>
      <protection hidden="1"/>
    </xf>
    <xf numFmtId="2" fontId="93" fillId="3" borderId="23" xfId="0" applyNumberFormat="1" applyFont="1" applyFill="1" applyBorder="1" applyAlignment="1" applyProtection="1">
      <alignment/>
      <protection hidden="1"/>
    </xf>
    <xf numFmtId="0" fontId="91" fillId="3" borderId="22" xfId="0" applyFont="1" applyFill="1" applyBorder="1" applyAlignment="1" applyProtection="1">
      <alignment horizontal="center"/>
      <protection hidden="1"/>
    </xf>
    <xf numFmtId="0" fontId="91" fillId="3" borderId="23" xfId="0" applyFont="1" applyFill="1" applyBorder="1" applyAlignment="1" applyProtection="1">
      <alignment horizontal="center"/>
      <protection hidden="1"/>
    </xf>
    <xf numFmtId="0" fontId="78" fillId="3" borderId="23" xfId="0" applyFont="1" applyFill="1" applyBorder="1" applyAlignment="1" applyProtection="1">
      <alignment/>
      <protection hidden="1"/>
    </xf>
    <xf numFmtId="0" fontId="92" fillId="3" borderId="22" xfId="0" applyFont="1" applyFill="1" applyBorder="1" applyAlignment="1" applyProtection="1">
      <alignment/>
      <protection hidden="1"/>
    </xf>
    <xf numFmtId="0" fontId="92" fillId="3" borderId="0" xfId="0" applyFont="1" applyFill="1" applyBorder="1" applyAlignment="1" applyProtection="1">
      <alignment/>
      <protection hidden="1"/>
    </xf>
    <xf numFmtId="0" fontId="92" fillId="3" borderId="23" xfId="0" applyFont="1" applyFill="1" applyBorder="1" applyAlignment="1" applyProtection="1">
      <alignment/>
      <protection hidden="1"/>
    </xf>
    <xf numFmtId="2" fontId="93" fillId="3" borderId="0" xfId="0" applyNumberFormat="1" applyFont="1" applyFill="1" applyBorder="1" applyAlignment="1" applyProtection="1">
      <alignment horizontal="center"/>
      <protection hidden="1"/>
    </xf>
    <xf numFmtId="164" fontId="91" fillId="3" borderId="0" xfId="0" applyNumberFormat="1" applyFont="1" applyFill="1" applyBorder="1" applyAlignment="1" applyProtection="1">
      <alignment horizontal="center"/>
      <protection hidden="1"/>
    </xf>
    <xf numFmtId="2" fontId="91" fillId="3" borderId="0" xfId="0" applyNumberFormat="1" applyFont="1" applyFill="1" applyBorder="1" applyAlignment="1" applyProtection="1">
      <alignment horizontal="center"/>
      <protection hidden="1"/>
    </xf>
    <xf numFmtId="2" fontId="91" fillId="3" borderId="23" xfId="0" applyNumberFormat="1" applyFont="1" applyFill="1" applyBorder="1" applyAlignment="1" applyProtection="1">
      <alignment horizontal="center"/>
      <protection hidden="1"/>
    </xf>
    <xf numFmtId="2" fontId="92" fillId="3" borderId="32" xfId="0" applyNumberFormat="1" applyFont="1" applyFill="1" applyBorder="1" applyAlignment="1" applyProtection="1">
      <alignment horizontal="center"/>
      <protection hidden="1"/>
    </xf>
    <xf numFmtId="2" fontId="92" fillId="3" borderId="22" xfId="0" applyNumberFormat="1" applyFont="1" applyFill="1" applyBorder="1" applyAlignment="1" applyProtection="1">
      <alignment/>
      <protection hidden="1"/>
    </xf>
    <xf numFmtId="2" fontId="92" fillId="3" borderId="0" xfId="0" applyNumberFormat="1" applyFont="1" applyFill="1" applyBorder="1" applyAlignment="1" applyProtection="1">
      <alignment/>
      <protection hidden="1"/>
    </xf>
    <xf numFmtId="164" fontId="92" fillId="3" borderId="0" xfId="0" applyNumberFormat="1" applyFont="1" applyFill="1" applyBorder="1" applyAlignment="1" applyProtection="1">
      <alignment/>
      <protection hidden="1"/>
    </xf>
    <xf numFmtId="2" fontId="92" fillId="3" borderId="23" xfId="0" applyNumberFormat="1" applyFont="1" applyFill="1" applyBorder="1" applyAlignment="1" applyProtection="1">
      <alignment/>
      <protection hidden="1"/>
    </xf>
    <xf numFmtId="2" fontId="92" fillId="3" borderId="33" xfId="0" applyNumberFormat="1" applyFont="1" applyFill="1" applyBorder="1" applyAlignment="1" applyProtection="1">
      <alignment horizontal="center"/>
      <protection hidden="1"/>
    </xf>
    <xf numFmtId="0" fontId="93" fillId="3" borderId="29" xfId="0" applyFont="1" applyFill="1" applyBorder="1" applyAlignment="1" applyProtection="1">
      <alignment horizontal="center"/>
      <protection hidden="1"/>
    </xf>
    <xf numFmtId="0" fontId="93" fillId="3" borderId="24" xfId="0" applyFont="1" applyFill="1" applyBorder="1" applyAlignment="1" applyProtection="1">
      <alignment/>
      <protection hidden="1"/>
    </xf>
    <xf numFmtId="2" fontId="93" fillId="3" borderId="24" xfId="0" applyNumberFormat="1" applyFont="1" applyFill="1" applyBorder="1" applyAlignment="1" applyProtection="1">
      <alignment horizontal="center"/>
      <protection hidden="1"/>
    </xf>
    <xf numFmtId="2" fontId="93" fillId="3" borderId="25" xfId="0" applyNumberFormat="1" applyFont="1" applyFill="1" applyBorder="1" applyAlignment="1" applyProtection="1">
      <alignment/>
      <protection hidden="1"/>
    </xf>
    <xf numFmtId="0" fontId="78" fillId="3" borderId="24" xfId="0" applyFont="1" applyFill="1" applyBorder="1" applyAlignment="1" applyProtection="1">
      <alignment/>
      <protection hidden="1"/>
    </xf>
    <xf numFmtId="0" fontId="91" fillId="3" borderId="29" xfId="0" applyFont="1" applyFill="1" applyBorder="1" applyAlignment="1" applyProtection="1">
      <alignment horizontal="center"/>
      <protection hidden="1"/>
    </xf>
    <xf numFmtId="0" fontId="91" fillId="3" borderId="24" xfId="0" applyFont="1" applyFill="1" applyBorder="1" applyAlignment="1" applyProtection="1">
      <alignment horizontal="center"/>
      <protection hidden="1"/>
    </xf>
    <xf numFmtId="164" fontId="91" fillId="3" borderId="24" xfId="0" applyNumberFormat="1" applyFont="1" applyFill="1" applyBorder="1" applyAlignment="1" applyProtection="1">
      <alignment horizontal="center"/>
      <protection hidden="1"/>
    </xf>
    <xf numFmtId="0" fontId="91" fillId="3" borderId="25" xfId="0" applyFont="1" applyFill="1" applyBorder="1" applyAlignment="1" applyProtection="1">
      <alignment horizontal="center"/>
      <protection hidden="1"/>
    </xf>
    <xf numFmtId="0" fontId="92" fillId="3" borderId="34" xfId="0" applyFont="1" applyFill="1" applyBorder="1" applyAlignment="1" applyProtection="1">
      <alignment horizontal="center"/>
      <protection hidden="1"/>
    </xf>
    <xf numFmtId="2" fontId="78" fillId="3" borderId="0" xfId="0" applyNumberFormat="1" applyFont="1" applyFill="1" applyAlignment="1" applyProtection="1">
      <alignment/>
      <protection hidden="1"/>
    </xf>
    <xf numFmtId="0" fontId="92" fillId="3" borderId="29" xfId="0" applyFont="1" applyFill="1" applyBorder="1" applyAlignment="1" applyProtection="1">
      <alignment/>
      <protection hidden="1"/>
    </xf>
    <xf numFmtId="0" fontId="92" fillId="3" borderId="24" xfId="0" applyFont="1" applyFill="1" applyBorder="1" applyAlignment="1" applyProtection="1">
      <alignment/>
      <protection hidden="1"/>
    </xf>
    <xf numFmtId="0" fontId="92" fillId="3" borderId="25" xfId="0" applyFont="1" applyFill="1" applyBorder="1" applyAlignment="1" applyProtection="1">
      <alignment/>
      <protection hidden="1"/>
    </xf>
    <xf numFmtId="0" fontId="67" fillId="3" borderId="11" xfId="0" applyFont="1" applyFill="1" applyBorder="1" applyAlignment="1" applyProtection="1">
      <alignment/>
      <protection hidden="1"/>
    </xf>
    <xf numFmtId="0" fontId="67" fillId="3" borderId="12" xfId="0" applyFont="1" applyFill="1" applyBorder="1" applyAlignment="1" applyProtection="1">
      <alignment horizontal="center" wrapText="1"/>
      <protection hidden="1"/>
    </xf>
    <xf numFmtId="0" fontId="67" fillId="3" borderId="12" xfId="0" applyFont="1" applyFill="1" applyBorder="1" applyAlignment="1" applyProtection="1">
      <alignment/>
      <protection hidden="1"/>
    </xf>
    <xf numFmtId="0" fontId="67" fillId="3" borderId="12" xfId="0" applyFont="1" applyFill="1" applyBorder="1" applyAlignment="1" applyProtection="1">
      <alignment horizontal="center"/>
      <protection hidden="1" locked="0"/>
    </xf>
    <xf numFmtId="0" fontId="68" fillId="3" borderId="13" xfId="0" applyFont="1" applyFill="1" applyBorder="1" applyAlignment="1" applyProtection="1">
      <alignment/>
      <protection hidden="1"/>
    </xf>
    <xf numFmtId="0" fontId="67" fillId="3" borderId="14" xfId="0" applyFont="1" applyFill="1" applyBorder="1" applyAlignment="1" applyProtection="1">
      <alignment/>
      <protection hidden="1"/>
    </xf>
    <xf numFmtId="0" fontId="67" fillId="3" borderId="0" xfId="0" applyFont="1" applyFill="1" applyBorder="1" applyAlignment="1" applyProtection="1">
      <alignment horizontal="center" wrapText="1"/>
      <protection hidden="1"/>
    </xf>
    <xf numFmtId="0" fontId="67" fillId="3" borderId="0" xfId="0" applyFont="1" applyFill="1" applyBorder="1" applyAlignment="1" applyProtection="1">
      <alignment/>
      <protection hidden="1"/>
    </xf>
    <xf numFmtId="0" fontId="67" fillId="3" borderId="0" xfId="0" applyFont="1" applyFill="1" applyBorder="1" applyAlignment="1" applyProtection="1">
      <alignment horizontal="center"/>
      <protection hidden="1"/>
    </xf>
    <xf numFmtId="0" fontId="68" fillId="3" borderId="15" xfId="0" applyFont="1" applyFill="1" applyBorder="1" applyAlignment="1" applyProtection="1">
      <alignment/>
      <protection hidden="1"/>
    </xf>
    <xf numFmtId="0" fontId="69" fillId="3" borderId="16" xfId="0" applyFont="1" applyFill="1" applyBorder="1" applyAlignment="1" applyProtection="1">
      <alignment/>
      <protection hidden="1"/>
    </xf>
    <xf numFmtId="0" fontId="69" fillId="3" borderId="17" xfId="0" applyFont="1" applyFill="1" applyBorder="1" applyAlignment="1" applyProtection="1">
      <alignment horizontal="center" wrapText="1"/>
      <protection hidden="1"/>
    </xf>
    <xf numFmtId="0" fontId="69" fillId="3" borderId="17" xfId="0" applyFont="1" applyFill="1" applyBorder="1" applyAlignment="1" applyProtection="1">
      <alignment/>
      <protection hidden="1"/>
    </xf>
    <xf numFmtId="0" fontId="69" fillId="3" borderId="17" xfId="0" applyFont="1" applyFill="1" applyBorder="1" applyAlignment="1" applyProtection="1">
      <alignment horizontal="center"/>
      <protection hidden="1" locked="0"/>
    </xf>
    <xf numFmtId="0" fontId="70" fillId="3" borderId="18" xfId="0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8"/>
  <sheetViews>
    <sheetView tabSelected="1" zoomScalePageLayoutView="0" workbookViewId="0" topLeftCell="A64">
      <selection activeCell="K15" sqref="K15"/>
    </sheetView>
  </sheetViews>
  <sheetFormatPr defaultColWidth="9.140625" defaultRowHeight="15"/>
  <cols>
    <col min="1" max="1" width="13.00390625" style="45" customWidth="1"/>
    <col min="2" max="2" width="0" style="45" hidden="1" customWidth="1"/>
    <col min="3" max="3" width="10.421875" style="45" customWidth="1"/>
    <col min="4" max="4" width="0" style="45" hidden="1" customWidth="1"/>
    <col min="5" max="5" width="12.57421875" style="45" customWidth="1"/>
    <col min="6" max="6" width="13.00390625" style="45" customWidth="1"/>
    <col min="7" max="8" width="9.140625" style="45" customWidth="1"/>
    <col min="9" max="9" width="13.00390625" style="45" customWidth="1"/>
    <col min="10" max="10" width="9.140625" style="45" customWidth="1"/>
    <col min="11" max="11" width="10.00390625" style="45" customWidth="1"/>
    <col min="12" max="12" width="10.140625" style="45" customWidth="1"/>
    <col min="13" max="13" width="15.421875" style="45" customWidth="1"/>
    <col min="14" max="14" width="9.57421875" style="45" bestFit="1" customWidth="1"/>
    <col min="15" max="15" width="11.57421875" style="45" customWidth="1"/>
    <col min="16" max="17" width="9.140625" style="45" customWidth="1"/>
    <col min="18" max="18" width="14.421875" style="45" bestFit="1" customWidth="1"/>
    <col min="19" max="16384" width="9.140625" style="45" customWidth="1"/>
  </cols>
  <sheetData>
    <row r="1" spans="1:23" ht="16.5" thickBot="1">
      <c r="A1" s="56"/>
      <c r="B1" s="56"/>
      <c r="C1" s="56"/>
      <c r="D1" s="56"/>
      <c r="E1" s="57" t="s">
        <v>3</v>
      </c>
      <c r="F1" s="58"/>
      <c r="G1" s="59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13.5" thickBot="1">
      <c r="A2" s="46" t="s">
        <v>29</v>
      </c>
      <c r="B2" s="46"/>
      <c r="C2" s="46"/>
      <c r="D2" s="56"/>
      <c r="E2" s="56"/>
      <c r="F2" s="56" t="s">
        <v>5</v>
      </c>
      <c r="G2" s="56" t="s">
        <v>6</v>
      </c>
      <c r="H2" s="56" t="s">
        <v>0</v>
      </c>
      <c r="I2" s="56"/>
      <c r="J2" s="60" t="s">
        <v>41</v>
      </c>
      <c r="K2" s="61" t="s">
        <v>42</v>
      </c>
      <c r="L2" s="62" t="s">
        <v>36</v>
      </c>
      <c r="M2" s="63"/>
      <c r="N2" s="63"/>
      <c r="O2" s="63"/>
      <c r="P2" s="63"/>
      <c r="Q2" s="64"/>
      <c r="R2" s="56"/>
      <c r="S2" s="56"/>
      <c r="T2" s="56"/>
      <c r="U2" s="56"/>
      <c r="V2" s="56"/>
      <c r="W2" s="56"/>
    </row>
    <row r="3" spans="1:23" ht="12.75">
      <c r="A3" s="56"/>
      <c r="B3" s="56"/>
      <c r="C3" s="56" t="s">
        <v>4</v>
      </c>
      <c r="D3" s="56"/>
      <c r="E3" s="56"/>
      <c r="F3" s="1">
        <v>1000000</v>
      </c>
      <c r="G3" s="65">
        <v>60</v>
      </c>
      <c r="H3" s="1">
        <v>9.25</v>
      </c>
      <c r="I3" s="66">
        <f>PMT(H3/1200,G3,-F3,1,0)</f>
        <v>20879.885123168955</v>
      </c>
      <c r="J3" s="56"/>
      <c r="K3" s="56"/>
      <c r="L3" s="67" t="s">
        <v>49</v>
      </c>
      <c r="M3" s="68"/>
      <c r="N3" s="68"/>
      <c r="O3" s="68"/>
      <c r="P3" s="68"/>
      <c r="Q3" s="69"/>
      <c r="R3" s="56"/>
      <c r="S3" s="56"/>
      <c r="T3" s="56"/>
      <c r="U3" s="56"/>
      <c r="V3" s="56"/>
      <c r="W3" s="56"/>
    </row>
    <row r="4" spans="1:23" ht="11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67" t="s">
        <v>37</v>
      </c>
      <c r="M4" s="68"/>
      <c r="N4" s="68"/>
      <c r="O4" s="68"/>
      <c r="P4" s="68"/>
      <c r="Q4" s="69"/>
      <c r="R4" s="56"/>
      <c r="S4" s="56"/>
      <c r="T4" s="56"/>
      <c r="U4" s="56"/>
      <c r="V4" s="56"/>
      <c r="W4" s="56"/>
    </row>
    <row r="5" spans="1:23" ht="11.25">
      <c r="A5" s="56"/>
      <c r="B5" s="56"/>
      <c r="C5" s="56" t="s">
        <v>7</v>
      </c>
      <c r="D5" s="56"/>
      <c r="E5" s="56"/>
      <c r="F5" s="56"/>
      <c r="G5" s="56"/>
      <c r="H5" s="56"/>
      <c r="I5" s="56"/>
      <c r="J5" s="56"/>
      <c r="K5" s="56"/>
      <c r="L5" s="67"/>
      <c r="M5" s="68"/>
      <c r="N5" s="68"/>
      <c r="O5" s="68"/>
      <c r="P5" s="68"/>
      <c r="Q5" s="69"/>
      <c r="R5" s="56"/>
      <c r="S5" s="56"/>
      <c r="T5" s="56"/>
      <c r="U5" s="56"/>
      <c r="V5" s="56"/>
      <c r="W5" s="56"/>
    </row>
    <row r="6" spans="1:23" ht="11.25">
      <c r="A6" s="56"/>
      <c r="B6" s="56"/>
      <c r="C6" s="70" t="s">
        <v>8</v>
      </c>
      <c r="D6" s="71"/>
      <c r="E6" s="71"/>
      <c r="F6" s="71"/>
      <c r="G6" s="71"/>
      <c r="H6" s="71"/>
      <c r="I6" s="72"/>
      <c r="J6" s="56"/>
      <c r="K6" s="56"/>
      <c r="L6" s="67" t="s">
        <v>38</v>
      </c>
      <c r="M6" s="68"/>
      <c r="N6" s="68"/>
      <c r="O6" s="68"/>
      <c r="P6" s="68"/>
      <c r="Q6" s="69"/>
      <c r="R6" s="56"/>
      <c r="S6" s="56"/>
      <c r="T6" s="56"/>
      <c r="U6" s="56"/>
      <c r="V6" s="56"/>
      <c r="W6" s="56"/>
    </row>
    <row r="7" spans="1:23" ht="12" thickBot="1">
      <c r="A7" s="56"/>
      <c r="B7" s="56"/>
      <c r="C7" s="73"/>
      <c r="D7" s="74"/>
      <c r="E7" s="74"/>
      <c r="F7" s="74"/>
      <c r="G7" s="74"/>
      <c r="H7" s="74"/>
      <c r="I7" s="75"/>
      <c r="J7" s="56"/>
      <c r="K7" s="56"/>
      <c r="L7" s="76" t="s">
        <v>40</v>
      </c>
      <c r="M7" s="77"/>
      <c r="N7" s="77"/>
      <c r="O7" s="77"/>
      <c r="P7" s="77"/>
      <c r="Q7" s="78"/>
      <c r="R7" s="56"/>
      <c r="S7" s="56"/>
      <c r="T7" s="56"/>
      <c r="U7" s="56"/>
      <c r="V7" s="56"/>
      <c r="W7" s="56"/>
    </row>
    <row r="8" spans="1:23" ht="12" thickBot="1">
      <c r="A8" s="56"/>
      <c r="B8" s="56"/>
      <c r="C8" s="73"/>
      <c r="D8" s="74"/>
      <c r="E8" s="74" t="s">
        <v>5</v>
      </c>
      <c r="F8" s="74" t="s">
        <v>6</v>
      </c>
      <c r="G8" s="74" t="s">
        <v>0</v>
      </c>
      <c r="H8" s="74"/>
      <c r="I8" s="75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ht="13.5" thickBot="1">
      <c r="A9" s="56"/>
      <c r="B9" s="56"/>
      <c r="C9" s="73"/>
      <c r="D9" s="74"/>
      <c r="E9" s="79">
        <f>F3</f>
        <v>1000000</v>
      </c>
      <c r="F9" s="79">
        <f>G3+1</f>
        <v>61</v>
      </c>
      <c r="G9" s="79">
        <f>H3</f>
        <v>9.25</v>
      </c>
      <c r="H9" s="74"/>
      <c r="I9" s="74"/>
      <c r="J9" s="80" t="s">
        <v>76</v>
      </c>
      <c r="K9" s="81"/>
      <c r="L9" s="82"/>
      <c r="M9" s="83"/>
      <c r="N9" s="56"/>
      <c r="O9" s="84" t="s">
        <v>72</v>
      </c>
      <c r="P9" s="85"/>
      <c r="Q9" s="85"/>
      <c r="R9" s="86"/>
      <c r="S9" s="56"/>
      <c r="T9" s="56"/>
      <c r="U9" s="87"/>
      <c r="V9" s="87"/>
      <c r="W9" s="88"/>
    </row>
    <row r="10" spans="1:23" ht="12.75">
      <c r="A10" s="56"/>
      <c r="B10" s="56"/>
      <c r="C10" s="73" t="s">
        <v>9</v>
      </c>
      <c r="D10" s="74"/>
      <c r="E10" s="74"/>
      <c r="F10" s="74"/>
      <c r="G10" s="74"/>
      <c r="H10" s="74"/>
      <c r="I10" s="75"/>
      <c r="J10" s="56"/>
      <c r="K10" s="56"/>
      <c r="L10" s="56"/>
      <c r="M10" s="56"/>
      <c r="N10" s="56"/>
      <c r="O10" s="89" t="s">
        <v>73</v>
      </c>
      <c r="P10" s="90" t="s">
        <v>74</v>
      </c>
      <c r="Q10" s="90"/>
      <c r="R10" s="91"/>
      <c r="S10" s="56"/>
      <c r="T10" s="56"/>
      <c r="U10" s="87"/>
      <c r="V10" s="87"/>
      <c r="W10" s="88"/>
    </row>
    <row r="11" spans="1:23" ht="12.75">
      <c r="A11" s="56"/>
      <c r="B11" s="56"/>
      <c r="C11" s="92" t="s">
        <v>10</v>
      </c>
      <c r="D11" s="74"/>
      <c r="E11" s="74" t="s">
        <v>30</v>
      </c>
      <c r="F11" s="74"/>
      <c r="G11" s="74"/>
      <c r="H11" s="74"/>
      <c r="I11" s="93">
        <f>F88*E9</f>
        <v>1597444.7662382</v>
      </c>
      <c r="J11" s="56" t="s">
        <v>31</v>
      </c>
      <c r="K11" s="56"/>
      <c r="L11" s="94" t="s">
        <v>10</v>
      </c>
      <c r="M11" s="56"/>
      <c r="N11" s="56"/>
      <c r="O11" s="95" t="s">
        <v>75</v>
      </c>
      <c r="P11" s="96"/>
      <c r="Q11" s="96"/>
      <c r="R11" s="97"/>
      <c r="S11" s="56"/>
      <c r="T11" s="56"/>
      <c r="U11" s="87"/>
      <c r="V11" s="87"/>
      <c r="W11" s="88"/>
    </row>
    <row r="12" spans="1:23" ht="12.75">
      <c r="A12" s="56"/>
      <c r="B12" s="56"/>
      <c r="C12" s="92"/>
      <c r="D12" s="74"/>
      <c r="E12" s="74"/>
      <c r="F12" s="74"/>
      <c r="G12" s="74"/>
      <c r="H12" s="74"/>
      <c r="I12" s="75"/>
      <c r="J12" s="56"/>
      <c r="K12" s="56"/>
      <c r="L12" s="94"/>
      <c r="M12" s="56"/>
      <c r="N12" s="56"/>
      <c r="O12" s="56"/>
      <c r="P12" s="56"/>
      <c r="Q12" s="56"/>
      <c r="R12" s="56"/>
      <c r="S12" s="56"/>
      <c r="T12" s="56"/>
      <c r="U12" s="87"/>
      <c r="V12" s="88"/>
      <c r="W12" s="88"/>
    </row>
    <row r="13" spans="1:23" ht="11.25">
      <c r="A13" s="56"/>
      <c r="B13" s="56"/>
      <c r="C13" s="92" t="s">
        <v>11</v>
      </c>
      <c r="D13" s="74"/>
      <c r="E13" s="74" t="s">
        <v>33</v>
      </c>
      <c r="F13" s="74"/>
      <c r="G13" s="74"/>
      <c r="H13" s="74"/>
      <c r="I13" s="98">
        <f>FV(H3/1200,G3,-1,0,1)</f>
        <v>76.5063480525233</v>
      </c>
      <c r="J13" s="56" t="s">
        <v>32</v>
      </c>
      <c r="K13" s="56"/>
      <c r="L13" s="94" t="s">
        <v>11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spans="1:23" ht="11.25">
      <c r="A14" s="56"/>
      <c r="B14" s="56"/>
      <c r="C14" s="73"/>
      <c r="D14" s="74"/>
      <c r="E14" s="74"/>
      <c r="F14" s="74"/>
      <c r="G14" s="74"/>
      <c r="H14" s="74"/>
      <c r="I14" s="75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spans="1:23" ht="12">
      <c r="A15" s="56"/>
      <c r="B15" s="56"/>
      <c r="C15" s="99"/>
      <c r="D15" s="100"/>
      <c r="E15" s="100"/>
      <c r="F15" s="100" t="s">
        <v>12</v>
      </c>
      <c r="G15" s="100"/>
      <c r="H15" s="100"/>
      <c r="I15" s="101">
        <f>I11/I13</f>
        <v>20879.89829473391</v>
      </c>
      <c r="J15" s="56" t="s">
        <v>34</v>
      </c>
      <c r="K15" s="102"/>
      <c r="L15" s="103" t="s">
        <v>43</v>
      </c>
      <c r="M15" s="103"/>
      <c r="N15" s="103"/>
      <c r="O15" s="103"/>
      <c r="P15" s="103"/>
      <c r="Q15" s="56"/>
      <c r="R15" s="56"/>
      <c r="S15" s="56"/>
      <c r="T15" s="56"/>
      <c r="U15" s="56"/>
      <c r="V15" s="56"/>
      <c r="W15" s="56"/>
    </row>
    <row r="16" spans="1:23" ht="12.75" thickBo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102"/>
      <c r="L16" s="103" t="s">
        <v>44</v>
      </c>
      <c r="M16" s="103"/>
      <c r="N16" s="103"/>
      <c r="O16" s="103"/>
      <c r="P16" s="103"/>
      <c r="Q16" s="56"/>
      <c r="R16" s="56"/>
      <c r="S16" s="56"/>
      <c r="T16" s="56"/>
      <c r="U16" s="56"/>
      <c r="V16" s="56"/>
      <c r="W16" s="56"/>
    </row>
    <row r="17" spans="1:23" ht="13.5" thickBot="1">
      <c r="A17" s="104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6" t="s">
        <v>35</v>
      </c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ht="13.5" thickBot="1">
      <c r="A18" s="107" t="s">
        <v>15</v>
      </c>
      <c r="B18" s="108"/>
      <c r="C18" s="108"/>
      <c r="D18" s="108"/>
      <c r="E18" s="109"/>
      <c r="F18" s="74"/>
      <c r="G18" s="110" t="s">
        <v>25</v>
      </c>
      <c r="H18" s="111"/>
      <c r="I18" s="111"/>
      <c r="J18" s="112"/>
      <c r="K18" s="113"/>
      <c r="L18" s="74"/>
      <c r="M18" s="114" t="s">
        <v>21</v>
      </c>
      <c r="N18" s="56"/>
      <c r="O18" s="115"/>
      <c r="P18" s="116" t="s">
        <v>26</v>
      </c>
      <c r="Q18" s="116"/>
      <c r="R18" s="117"/>
      <c r="S18" s="56"/>
      <c r="T18" s="56"/>
      <c r="U18" s="56"/>
      <c r="V18" s="56"/>
      <c r="W18" s="56"/>
    </row>
    <row r="19" spans="1:23" ht="13.5" thickBot="1">
      <c r="A19" s="118" t="s">
        <v>16</v>
      </c>
      <c r="B19" s="119"/>
      <c r="C19" s="119"/>
      <c r="D19" s="119"/>
      <c r="E19" s="120"/>
      <c r="F19" s="74"/>
      <c r="G19" s="121"/>
      <c r="H19" s="122"/>
      <c r="I19" s="122"/>
      <c r="J19" s="122"/>
      <c r="K19" s="123"/>
      <c r="L19" s="74"/>
      <c r="M19" s="124" t="s">
        <v>22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1:23" ht="13.5" thickBot="1">
      <c r="A20" s="125"/>
      <c r="B20" s="126"/>
      <c r="C20" s="126"/>
      <c r="D20" s="126"/>
      <c r="E20" s="127" t="s">
        <v>14</v>
      </c>
      <c r="F20" s="74"/>
      <c r="G20" s="128"/>
      <c r="H20" s="128"/>
      <c r="I20" s="129" t="s">
        <v>39</v>
      </c>
      <c r="J20" s="128"/>
      <c r="K20" s="128"/>
      <c r="L20" s="74"/>
      <c r="M20" s="124" t="s">
        <v>23</v>
      </c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1:23" ht="12" thickBot="1">
      <c r="A21" s="130" t="s">
        <v>13</v>
      </c>
      <c r="B21" s="131"/>
      <c r="C21" s="132" t="s">
        <v>0</v>
      </c>
      <c r="D21" s="131"/>
      <c r="E21" s="133" t="s">
        <v>2</v>
      </c>
      <c r="F21" s="74"/>
      <c r="G21" s="134" t="s">
        <v>13</v>
      </c>
      <c r="H21" s="135" t="s">
        <v>17</v>
      </c>
      <c r="I21" s="135" t="s">
        <v>1</v>
      </c>
      <c r="J21" s="135" t="s">
        <v>0</v>
      </c>
      <c r="K21" s="136" t="s">
        <v>19</v>
      </c>
      <c r="L21" s="74"/>
      <c r="M21" s="137" t="s">
        <v>24</v>
      </c>
      <c r="N21" s="56"/>
      <c r="O21" s="138" t="s">
        <v>0</v>
      </c>
      <c r="P21" s="139" t="s">
        <v>27</v>
      </c>
      <c r="Q21" s="139" t="s">
        <v>17</v>
      </c>
      <c r="R21" s="140" t="s">
        <v>28</v>
      </c>
      <c r="S21" s="56"/>
      <c r="T21" s="56"/>
      <c r="U21" s="56"/>
      <c r="V21" s="56"/>
      <c r="W21" s="56"/>
    </row>
    <row r="22" spans="1:23" ht="12" thickBot="1">
      <c r="A22" s="130">
        <v>0</v>
      </c>
      <c r="B22" s="131"/>
      <c r="C22" s="131"/>
      <c r="D22" s="131"/>
      <c r="E22" s="141">
        <f>F3</f>
        <v>1000000</v>
      </c>
      <c r="F22" s="74"/>
      <c r="G22" s="142">
        <v>0</v>
      </c>
      <c r="H22" s="128"/>
      <c r="I22" s="128" t="s">
        <v>20</v>
      </c>
      <c r="J22" s="128" t="s">
        <v>18</v>
      </c>
      <c r="K22" s="143"/>
      <c r="L22" s="74"/>
      <c r="M22" s="144"/>
      <c r="N22" s="56"/>
      <c r="O22" s="145"/>
      <c r="P22" s="146"/>
      <c r="Q22" s="146"/>
      <c r="R22" s="147">
        <f>F3</f>
        <v>1000000</v>
      </c>
      <c r="S22" s="56"/>
      <c r="T22" s="56"/>
      <c r="U22" s="56"/>
      <c r="V22" s="56"/>
      <c r="W22" s="56"/>
    </row>
    <row r="23" spans="1:23" ht="11.25">
      <c r="A23" s="130">
        <v>1</v>
      </c>
      <c r="B23" s="131"/>
      <c r="C23" s="148">
        <f aca="true" t="shared" si="0" ref="C23:C54">E22*F90</f>
        <v>7708.333333333333</v>
      </c>
      <c r="D23" s="131"/>
      <c r="E23" s="141">
        <f>E22+C23</f>
        <v>1007708.3333333334</v>
      </c>
      <c r="F23" s="74"/>
      <c r="G23" s="142">
        <v>1</v>
      </c>
      <c r="H23" s="149">
        <f>I15</f>
        <v>20879.89829473391</v>
      </c>
      <c r="I23" s="150">
        <f aca="true" t="shared" si="1" ref="I23:I54">H23*G23</f>
        <v>20879.89829473391</v>
      </c>
      <c r="J23" s="150">
        <f aca="true" t="shared" si="2" ref="J23:J54">K23-I23</f>
        <v>0</v>
      </c>
      <c r="K23" s="151">
        <f>N88</f>
        <v>20879.89829473391</v>
      </c>
      <c r="L23" s="74"/>
      <c r="M23" s="152">
        <f aca="true" t="shared" si="3" ref="M23:M54">E23-K23</f>
        <v>986828.4350385994</v>
      </c>
      <c r="N23" s="56"/>
      <c r="O23" s="153">
        <f aca="true" t="shared" si="4" ref="O23:O54">R22*U87</f>
        <v>7708.333333333333</v>
      </c>
      <c r="P23" s="154">
        <f>Q23-O23</f>
        <v>13171.564961400578</v>
      </c>
      <c r="Q23" s="155">
        <f>I15</f>
        <v>20879.89829473391</v>
      </c>
      <c r="R23" s="156">
        <f>R22-P23</f>
        <v>986828.4350385994</v>
      </c>
      <c r="S23" s="56"/>
      <c r="T23" s="56"/>
      <c r="U23" s="56"/>
      <c r="V23" s="56"/>
      <c r="W23" s="56"/>
    </row>
    <row r="24" spans="1:23" ht="11.25">
      <c r="A24" s="130">
        <v>2</v>
      </c>
      <c r="B24" s="131"/>
      <c r="C24" s="148">
        <f t="shared" si="0"/>
        <v>7767.75173611111</v>
      </c>
      <c r="D24" s="131"/>
      <c r="E24" s="141">
        <f>E23+C24</f>
        <v>1015476.0850694445</v>
      </c>
      <c r="F24" s="74"/>
      <c r="G24" s="142">
        <v>2</v>
      </c>
      <c r="H24" s="149">
        <f>H23</f>
        <v>20879.89829473391</v>
      </c>
      <c r="I24" s="150">
        <f t="shared" si="1"/>
        <v>41759.79658946782</v>
      </c>
      <c r="J24" s="150">
        <f t="shared" si="2"/>
        <v>160.9492160219088</v>
      </c>
      <c r="K24" s="151">
        <f aca="true" t="shared" si="5" ref="K24:K55">K23+N89</f>
        <v>41920.74580548973</v>
      </c>
      <c r="L24" s="74"/>
      <c r="M24" s="157">
        <f t="shared" si="3"/>
        <v>973555.3392639548</v>
      </c>
      <c r="N24" s="56"/>
      <c r="O24" s="153">
        <f t="shared" si="4"/>
        <v>7606.802520089203</v>
      </c>
      <c r="P24" s="154">
        <f aca="true" t="shared" si="6" ref="P24:P82">Q24-O24</f>
        <v>13273.095774644706</v>
      </c>
      <c r="Q24" s="155">
        <f>Q23</f>
        <v>20879.89829473391</v>
      </c>
      <c r="R24" s="156">
        <f aca="true" t="shared" si="7" ref="R24:R82">R23-P24</f>
        <v>973555.3392639547</v>
      </c>
      <c r="S24" s="56"/>
      <c r="T24" s="56"/>
      <c r="U24" s="56"/>
      <c r="V24" s="56"/>
      <c r="W24" s="56"/>
    </row>
    <row r="25" spans="1:23" ht="11.25">
      <c r="A25" s="130">
        <v>3</v>
      </c>
      <c r="B25" s="131"/>
      <c r="C25" s="148">
        <f t="shared" si="0"/>
        <v>7827.628155743634</v>
      </c>
      <c r="D25" s="131"/>
      <c r="E25" s="141">
        <f aca="true" t="shared" si="8" ref="E25:E82">E24+C25</f>
        <v>1023303.7132251881</v>
      </c>
      <c r="F25" s="74"/>
      <c r="G25" s="142">
        <v>3</v>
      </c>
      <c r="H25" s="149">
        <f aca="true" t="shared" si="9" ref="H25:H82">H24</f>
        <v>20879.89829473391</v>
      </c>
      <c r="I25" s="150">
        <f t="shared" si="1"/>
        <v>62639.69488420173</v>
      </c>
      <c r="J25" s="150">
        <f t="shared" si="2"/>
        <v>484.08829827255977</v>
      </c>
      <c r="K25" s="151">
        <f t="shared" si="5"/>
        <v>63123.78318247429</v>
      </c>
      <c r="L25" s="74"/>
      <c r="M25" s="157">
        <f t="shared" si="3"/>
        <v>960179.9300427138</v>
      </c>
      <c r="N25" s="56"/>
      <c r="O25" s="153">
        <f t="shared" si="4"/>
        <v>7504.489073492983</v>
      </c>
      <c r="P25" s="154">
        <f t="shared" si="6"/>
        <v>13375.409221240927</v>
      </c>
      <c r="Q25" s="155">
        <f aca="true" t="shared" si="10" ref="Q25:Q82">Q24</f>
        <v>20879.89829473391</v>
      </c>
      <c r="R25" s="156">
        <f t="shared" si="7"/>
        <v>960179.9300427138</v>
      </c>
      <c r="S25" s="56"/>
      <c r="T25" s="56"/>
      <c r="U25" s="56"/>
      <c r="V25" s="56"/>
      <c r="W25" s="56"/>
    </row>
    <row r="26" spans="1:23" ht="11.25">
      <c r="A26" s="130">
        <v>4</v>
      </c>
      <c r="B26" s="131"/>
      <c r="C26" s="148">
        <f t="shared" si="0"/>
        <v>7887.96612277749</v>
      </c>
      <c r="D26" s="131"/>
      <c r="E26" s="141">
        <f t="shared" si="8"/>
        <v>1031191.6793479655</v>
      </c>
      <c r="F26" s="74"/>
      <c r="G26" s="142">
        <v>4</v>
      </c>
      <c r="H26" s="149">
        <f t="shared" si="9"/>
        <v>20879.89829473391</v>
      </c>
      <c r="I26" s="150">
        <f t="shared" si="1"/>
        <v>83519.59317893564</v>
      </c>
      <c r="J26" s="150">
        <f t="shared" si="2"/>
        <v>970.667460304132</v>
      </c>
      <c r="K26" s="151">
        <f t="shared" si="5"/>
        <v>84490.26063923977</v>
      </c>
      <c r="L26" s="74"/>
      <c r="M26" s="157">
        <f t="shared" si="3"/>
        <v>946701.4187087257</v>
      </c>
      <c r="N26" s="56"/>
      <c r="O26" s="153">
        <f t="shared" si="4"/>
        <v>7401.386960745918</v>
      </c>
      <c r="P26" s="154">
        <f t="shared" si="6"/>
        <v>13478.511333987992</v>
      </c>
      <c r="Q26" s="155">
        <f t="shared" si="10"/>
        <v>20879.89829473391</v>
      </c>
      <c r="R26" s="156">
        <f t="shared" si="7"/>
        <v>946701.4187087257</v>
      </c>
      <c r="S26" s="56"/>
      <c r="T26" s="56"/>
      <c r="U26" s="56"/>
      <c r="V26" s="56"/>
      <c r="W26" s="56"/>
    </row>
    <row r="27" spans="1:23" ht="11.25">
      <c r="A27" s="130">
        <v>5</v>
      </c>
      <c r="B27" s="131"/>
      <c r="C27" s="148">
        <f t="shared" si="0"/>
        <v>7948.7691949739</v>
      </c>
      <c r="D27" s="131"/>
      <c r="E27" s="141">
        <f t="shared" si="8"/>
        <v>1039140.4485429394</v>
      </c>
      <c r="F27" s="74"/>
      <c r="G27" s="142">
        <v>5</v>
      </c>
      <c r="H27" s="149">
        <f t="shared" si="9"/>
        <v>20879.89829473391</v>
      </c>
      <c r="I27" s="150">
        <f t="shared" si="1"/>
        <v>104399.49147366955</v>
      </c>
      <c r="J27" s="150">
        <f t="shared" si="2"/>
        <v>1621.9465527316206</v>
      </c>
      <c r="K27" s="151">
        <f t="shared" si="5"/>
        <v>106021.43802640117</v>
      </c>
      <c r="L27" s="74"/>
      <c r="M27" s="157">
        <f t="shared" si="3"/>
        <v>933119.0105165382</v>
      </c>
      <c r="N27" s="56"/>
      <c r="O27" s="153">
        <f t="shared" si="4"/>
        <v>7297.490102546427</v>
      </c>
      <c r="P27" s="154">
        <f t="shared" si="6"/>
        <v>13582.408192187482</v>
      </c>
      <c r="Q27" s="155">
        <f t="shared" si="10"/>
        <v>20879.89829473391</v>
      </c>
      <c r="R27" s="156">
        <f t="shared" si="7"/>
        <v>933119.0105165383</v>
      </c>
      <c r="S27" s="56"/>
      <c r="T27" s="56"/>
      <c r="U27" s="56"/>
      <c r="V27" s="56"/>
      <c r="W27" s="56"/>
    </row>
    <row r="28" spans="1:23" ht="11.25">
      <c r="A28" s="130">
        <v>6</v>
      </c>
      <c r="B28" s="131"/>
      <c r="C28" s="148">
        <f t="shared" si="0"/>
        <v>8010.04095751849</v>
      </c>
      <c r="D28" s="131"/>
      <c r="E28" s="141">
        <f t="shared" si="8"/>
        <v>1047150.4895004579</v>
      </c>
      <c r="F28" s="74"/>
      <c r="G28" s="142">
        <v>6</v>
      </c>
      <c r="H28" s="149">
        <f t="shared" si="9"/>
        <v>20879.89829473391</v>
      </c>
      <c r="I28" s="150">
        <f t="shared" si="1"/>
        <v>125279.38976840346</v>
      </c>
      <c r="J28" s="150">
        <f t="shared" si="2"/>
        <v>2439.1951375184726</v>
      </c>
      <c r="K28" s="151">
        <f t="shared" si="5"/>
        <v>127718.58490592193</v>
      </c>
      <c r="L28" s="74"/>
      <c r="M28" s="157">
        <f t="shared" si="3"/>
        <v>919431.9045945359</v>
      </c>
      <c r="N28" s="56"/>
      <c r="O28" s="153">
        <f t="shared" si="4"/>
        <v>7192.792372731648</v>
      </c>
      <c r="P28" s="154">
        <f t="shared" si="6"/>
        <v>13687.105922002262</v>
      </c>
      <c r="Q28" s="155">
        <f t="shared" si="10"/>
        <v>20879.89829473391</v>
      </c>
      <c r="R28" s="156">
        <f t="shared" si="7"/>
        <v>919431.904594536</v>
      </c>
      <c r="S28" s="56"/>
      <c r="T28" s="56"/>
      <c r="U28" s="56"/>
      <c r="V28" s="56"/>
      <c r="W28" s="56"/>
    </row>
    <row r="29" spans="1:23" ht="11.25">
      <c r="A29" s="130">
        <v>7</v>
      </c>
      <c r="B29" s="131"/>
      <c r="C29" s="148">
        <f t="shared" si="0"/>
        <v>8071.7850232326955</v>
      </c>
      <c r="D29" s="131"/>
      <c r="E29" s="141">
        <f t="shared" si="8"/>
        <v>1055222.2745236906</v>
      </c>
      <c r="F29" s="74"/>
      <c r="G29" s="142">
        <v>7</v>
      </c>
      <c r="H29" s="149">
        <f t="shared" si="9"/>
        <v>20879.89829473391</v>
      </c>
      <c r="I29" s="150">
        <f t="shared" si="1"/>
        <v>146159.28806313738</v>
      </c>
      <c r="J29" s="150">
        <f t="shared" si="2"/>
        <v>3423.692562834942</v>
      </c>
      <c r="K29" s="151">
        <f t="shared" si="5"/>
        <v>149582.98062597233</v>
      </c>
      <c r="L29" s="74"/>
      <c r="M29" s="157">
        <f t="shared" si="3"/>
        <v>905639.2938977182</v>
      </c>
      <c r="N29" s="56"/>
      <c r="O29" s="153">
        <f t="shared" si="4"/>
        <v>7087.2875979162145</v>
      </c>
      <c r="P29" s="154">
        <f t="shared" si="6"/>
        <v>13792.610696817695</v>
      </c>
      <c r="Q29" s="155">
        <f t="shared" si="10"/>
        <v>20879.89829473391</v>
      </c>
      <c r="R29" s="156">
        <f t="shared" si="7"/>
        <v>905639.2938977183</v>
      </c>
      <c r="S29" s="56"/>
      <c r="T29" s="56"/>
      <c r="U29" s="56"/>
      <c r="V29" s="56"/>
      <c r="W29" s="56"/>
    </row>
    <row r="30" spans="1:23" ht="11.25">
      <c r="A30" s="130">
        <v>8</v>
      </c>
      <c r="B30" s="131"/>
      <c r="C30" s="148">
        <f t="shared" si="0"/>
        <v>8134.005032786781</v>
      </c>
      <c r="D30" s="131"/>
      <c r="E30" s="141">
        <f t="shared" si="8"/>
        <v>1063356.2795564774</v>
      </c>
      <c r="F30" s="74"/>
      <c r="G30" s="142">
        <v>8</v>
      </c>
      <c r="H30" s="149">
        <f t="shared" si="9"/>
        <v>20879.89829473391</v>
      </c>
      <c r="I30" s="150">
        <f t="shared" si="1"/>
        <v>167039.18635787128</v>
      </c>
      <c r="J30" s="150">
        <f t="shared" si="2"/>
        <v>4576.728038493515</v>
      </c>
      <c r="K30" s="151">
        <f t="shared" si="5"/>
        <v>171615.9143963648</v>
      </c>
      <c r="L30" s="74"/>
      <c r="M30" s="157">
        <f t="shared" si="3"/>
        <v>891740.3651601126</v>
      </c>
      <c r="N30" s="56"/>
      <c r="O30" s="153">
        <f t="shared" si="4"/>
        <v>6980.969557128245</v>
      </c>
      <c r="P30" s="154">
        <f t="shared" si="6"/>
        <v>13898.928737605665</v>
      </c>
      <c r="Q30" s="155">
        <f t="shared" si="10"/>
        <v>20879.89829473391</v>
      </c>
      <c r="R30" s="156">
        <f t="shared" si="7"/>
        <v>891740.3651601126</v>
      </c>
      <c r="S30" s="56"/>
      <c r="T30" s="56"/>
      <c r="U30" s="56"/>
      <c r="V30" s="56"/>
      <c r="W30" s="56"/>
    </row>
    <row r="31" spans="1:23" ht="11.25">
      <c r="A31" s="130">
        <v>9</v>
      </c>
      <c r="B31" s="131"/>
      <c r="C31" s="148">
        <f t="shared" si="0"/>
        <v>8196.704654914513</v>
      </c>
      <c r="D31" s="131"/>
      <c r="E31" s="141">
        <f t="shared" si="8"/>
        <v>1071552.984211392</v>
      </c>
      <c r="F31" s="74"/>
      <c r="G31" s="142">
        <v>9</v>
      </c>
      <c r="H31" s="149">
        <f t="shared" si="9"/>
        <v>20879.89829473391</v>
      </c>
      <c r="I31" s="150">
        <f t="shared" si="1"/>
        <v>187919.08465260518</v>
      </c>
      <c r="J31" s="150">
        <f t="shared" si="2"/>
        <v>5899.600711965526</v>
      </c>
      <c r="K31" s="151">
        <f t="shared" si="5"/>
        <v>193818.6853645707</v>
      </c>
      <c r="L31" s="74"/>
      <c r="M31" s="157">
        <f t="shared" si="3"/>
        <v>877734.2988468213</v>
      </c>
      <c r="N31" s="56"/>
      <c r="O31" s="153">
        <f t="shared" si="4"/>
        <v>6873.831981442534</v>
      </c>
      <c r="P31" s="154">
        <f t="shared" si="6"/>
        <v>14006.066313291376</v>
      </c>
      <c r="Q31" s="155">
        <f t="shared" si="10"/>
        <v>20879.89829473391</v>
      </c>
      <c r="R31" s="156">
        <f t="shared" si="7"/>
        <v>877734.2988468213</v>
      </c>
      <c r="S31" s="56"/>
      <c r="T31" s="56"/>
      <c r="U31" s="56"/>
      <c r="V31" s="56"/>
      <c r="W31" s="56"/>
    </row>
    <row r="32" spans="1:23" ht="11.25">
      <c r="A32" s="130">
        <v>10</v>
      </c>
      <c r="B32" s="131"/>
      <c r="C32" s="148">
        <f t="shared" si="0"/>
        <v>8259.887586629478</v>
      </c>
      <c r="D32" s="131"/>
      <c r="E32" s="141">
        <f t="shared" si="8"/>
        <v>1079812.8717980215</v>
      </c>
      <c r="F32" s="74"/>
      <c r="G32" s="142">
        <v>10</v>
      </c>
      <c r="H32" s="149">
        <f t="shared" si="9"/>
        <v>20879.89829473391</v>
      </c>
      <c r="I32" s="150">
        <f t="shared" si="1"/>
        <v>208798.9829473391</v>
      </c>
      <c r="J32" s="150">
        <f t="shared" si="2"/>
        <v>7393.619744984084</v>
      </c>
      <c r="K32" s="151">
        <f t="shared" si="5"/>
        <v>216192.60269232318</v>
      </c>
      <c r="L32" s="74"/>
      <c r="M32" s="157">
        <f t="shared" si="3"/>
        <v>863620.2691056983</v>
      </c>
      <c r="N32" s="56"/>
      <c r="O32" s="153">
        <f t="shared" si="4"/>
        <v>6765.868553610913</v>
      </c>
      <c r="P32" s="154">
        <f t="shared" si="6"/>
        <v>14114.029741122997</v>
      </c>
      <c r="Q32" s="155">
        <f t="shared" si="10"/>
        <v>20879.89829473391</v>
      </c>
      <c r="R32" s="156">
        <f t="shared" si="7"/>
        <v>863620.2691056983</v>
      </c>
      <c r="S32" s="56"/>
      <c r="T32" s="56"/>
      <c r="U32" s="56"/>
      <c r="V32" s="56"/>
      <c r="W32" s="56"/>
    </row>
    <row r="33" spans="1:23" ht="11.25">
      <c r="A33" s="130">
        <v>11</v>
      </c>
      <c r="B33" s="131"/>
      <c r="C33" s="148">
        <f t="shared" si="0"/>
        <v>8323.55755344308</v>
      </c>
      <c r="D33" s="131"/>
      <c r="E33" s="141">
        <f t="shared" si="8"/>
        <v>1088136.4293514646</v>
      </c>
      <c r="F33" s="74"/>
      <c r="G33" s="142">
        <v>11</v>
      </c>
      <c r="H33" s="149">
        <f t="shared" si="9"/>
        <v>20879.89829473391</v>
      </c>
      <c r="I33" s="150">
        <f t="shared" si="1"/>
        <v>229678.88124207302</v>
      </c>
      <c r="J33" s="150">
        <f t="shared" si="2"/>
        <v>9060.104390737426</v>
      </c>
      <c r="K33" s="151">
        <f t="shared" si="5"/>
        <v>238738.98563281045</v>
      </c>
      <c r="L33" s="74"/>
      <c r="M33" s="157">
        <f t="shared" si="3"/>
        <v>849397.4437186541</v>
      </c>
      <c r="N33" s="56"/>
      <c r="O33" s="153">
        <f t="shared" si="4"/>
        <v>6657.072907689758</v>
      </c>
      <c r="P33" s="154">
        <f t="shared" si="6"/>
        <v>14222.825387044151</v>
      </c>
      <c r="Q33" s="155">
        <f t="shared" si="10"/>
        <v>20879.89829473391</v>
      </c>
      <c r="R33" s="156">
        <f t="shared" si="7"/>
        <v>849397.4437186542</v>
      </c>
      <c r="S33" s="56"/>
      <c r="T33" s="56"/>
      <c r="U33" s="56"/>
      <c r="V33" s="56"/>
      <c r="W33" s="56"/>
    </row>
    <row r="34" spans="1:23" ht="11.25">
      <c r="A34" s="130">
        <v>12</v>
      </c>
      <c r="B34" s="131"/>
      <c r="C34" s="148">
        <f t="shared" si="0"/>
        <v>8387.718309584207</v>
      </c>
      <c r="D34" s="131"/>
      <c r="E34" s="141">
        <f t="shared" si="8"/>
        <v>1096524.147661049</v>
      </c>
      <c r="F34" s="74"/>
      <c r="G34" s="142">
        <v>12</v>
      </c>
      <c r="H34" s="149">
        <f t="shared" si="9"/>
        <v>20879.89829473391</v>
      </c>
      <c r="I34" s="150">
        <f t="shared" si="1"/>
        <v>250558.77953680692</v>
      </c>
      <c r="J34" s="150">
        <f t="shared" si="2"/>
        <v>10900.384071657056</v>
      </c>
      <c r="K34" s="151">
        <f t="shared" si="5"/>
        <v>261459.16360846398</v>
      </c>
      <c r="L34" s="74"/>
      <c r="M34" s="157">
        <f t="shared" si="3"/>
        <v>835064.984052585</v>
      </c>
      <c r="N34" s="56"/>
      <c r="O34" s="153">
        <f t="shared" si="4"/>
        <v>6547.438628664626</v>
      </c>
      <c r="P34" s="154">
        <f t="shared" si="6"/>
        <v>14332.459666069284</v>
      </c>
      <c r="Q34" s="155">
        <f t="shared" si="10"/>
        <v>20879.89829473391</v>
      </c>
      <c r="R34" s="156">
        <f t="shared" si="7"/>
        <v>835064.984052585</v>
      </c>
      <c r="S34" s="56"/>
      <c r="T34" s="56"/>
      <c r="U34" s="56"/>
      <c r="V34" s="56"/>
      <c r="W34" s="56"/>
    </row>
    <row r="35" spans="1:23" ht="11.25">
      <c r="A35" s="130">
        <v>13</v>
      </c>
      <c r="B35" s="131"/>
      <c r="C35" s="148">
        <f t="shared" si="0"/>
        <v>8452.373638220584</v>
      </c>
      <c r="D35" s="131"/>
      <c r="E35" s="141">
        <f t="shared" si="8"/>
        <v>1104976.5212992695</v>
      </c>
      <c r="F35" s="74"/>
      <c r="G35" s="142">
        <v>13</v>
      </c>
      <c r="H35" s="149">
        <f t="shared" si="9"/>
        <v>20879.89829473391</v>
      </c>
      <c r="I35" s="150">
        <f t="shared" si="1"/>
        <v>271438.6778315408</v>
      </c>
      <c r="J35" s="150">
        <f t="shared" si="2"/>
        <v>12915.79845780565</v>
      </c>
      <c r="K35" s="151">
        <f t="shared" si="5"/>
        <v>284354.47628934646</v>
      </c>
      <c r="L35" s="74"/>
      <c r="M35" s="157">
        <f t="shared" si="3"/>
        <v>820622.045009923</v>
      </c>
      <c r="N35" s="56"/>
      <c r="O35" s="153">
        <f t="shared" si="4"/>
        <v>6436.959252072009</v>
      </c>
      <c r="P35" s="154">
        <f t="shared" si="6"/>
        <v>14442.939042661901</v>
      </c>
      <c r="Q35" s="155">
        <f t="shared" si="10"/>
        <v>20879.89829473391</v>
      </c>
      <c r="R35" s="156">
        <f t="shared" si="7"/>
        <v>820622.045009923</v>
      </c>
      <c r="S35" s="56"/>
      <c r="T35" s="56"/>
      <c r="U35" s="56"/>
      <c r="V35" s="56"/>
      <c r="W35" s="56"/>
    </row>
    <row r="36" spans="1:23" ht="11.25">
      <c r="A36" s="130">
        <v>14</v>
      </c>
      <c r="B36" s="131"/>
      <c r="C36" s="148">
        <f t="shared" si="0"/>
        <v>8517.527351681869</v>
      </c>
      <c r="D36" s="131"/>
      <c r="E36" s="141">
        <f t="shared" si="8"/>
        <v>1113494.0486509514</v>
      </c>
      <c r="F36" s="74"/>
      <c r="G36" s="142">
        <v>14</v>
      </c>
      <c r="H36" s="149">
        <f t="shared" si="9"/>
        <v>20879.89829473391</v>
      </c>
      <c r="I36" s="150">
        <f t="shared" si="1"/>
        <v>292318.57612627477</v>
      </c>
      <c r="J36" s="150">
        <f t="shared" si="2"/>
        <v>15107.697545869334</v>
      </c>
      <c r="K36" s="151">
        <f t="shared" si="5"/>
        <v>307426.2736721441</v>
      </c>
      <c r="L36" s="74"/>
      <c r="M36" s="157">
        <f t="shared" si="3"/>
        <v>806067.7749788072</v>
      </c>
      <c r="N36" s="56"/>
      <c r="O36" s="153">
        <f t="shared" si="4"/>
        <v>6325.628263618156</v>
      </c>
      <c r="P36" s="154">
        <f t="shared" si="6"/>
        <v>14554.270031115753</v>
      </c>
      <c r="Q36" s="155">
        <f t="shared" si="10"/>
        <v>20879.89829473391</v>
      </c>
      <c r="R36" s="156">
        <f t="shared" si="7"/>
        <v>806067.7749788073</v>
      </c>
      <c r="S36" s="56"/>
      <c r="T36" s="56"/>
      <c r="U36" s="56"/>
      <c r="V36" s="56"/>
      <c r="W36" s="56"/>
    </row>
    <row r="37" spans="1:23" ht="11.25">
      <c r="A37" s="130">
        <v>15</v>
      </c>
      <c r="B37" s="131"/>
      <c r="C37" s="148">
        <f t="shared" si="0"/>
        <v>8583.183291684416</v>
      </c>
      <c r="D37" s="131"/>
      <c r="E37" s="141">
        <f t="shared" si="8"/>
        <v>1122077.2319426357</v>
      </c>
      <c r="F37" s="74"/>
      <c r="G37" s="142">
        <v>15</v>
      </c>
      <c r="H37" s="149">
        <f t="shared" si="9"/>
        <v>20879.89829473391</v>
      </c>
      <c r="I37" s="150">
        <f t="shared" si="1"/>
        <v>313198.47442100866</v>
      </c>
      <c r="J37" s="150">
        <f t="shared" si="2"/>
        <v>17477.44173875882</v>
      </c>
      <c r="K37" s="151">
        <f t="shared" si="5"/>
        <v>330675.9161597675</v>
      </c>
      <c r="L37" s="74"/>
      <c r="M37" s="157">
        <f t="shared" si="3"/>
        <v>791401.3157828683</v>
      </c>
      <c r="N37" s="56"/>
      <c r="O37" s="153">
        <f t="shared" si="4"/>
        <v>6213.439098794973</v>
      </c>
      <c r="P37" s="154">
        <f t="shared" si="6"/>
        <v>14666.459195938936</v>
      </c>
      <c r="Q37" s="155">
        <f t="shared" si="10"/>
        <v>20879.89829473391</v>
      </c>
      <c r="R37" s="156">
        <f t="shared" si="7"/>
        <v>791401.3157828684</v>
      </c>
      <c r="S37" s="56"/>
      <c r="T37" s="56"/>
      <c r="U37" s="56"/>
      <c r="V37" s="56"/>
      <c r="W37" s="56"/>
    </row>
    <row r="38" spans="1:23" ht="11.25">
      <c r="A38" s="130">
        <v>16</v>
      </c>
      <c r="B38" s="131"/>
      <c r="C38" s="148">
        <f t="shared" si="0"/>
        <v>8649.345329557817</v>
      </c>
      <c r="D38" s="131"/>
      <c r="E38" s="141">
        <f t="shared" si="8"/>
        <v>1130726.5772721935</v>
      </c>
      <c r="F38" s="74"/>
      <c r="G38" s="142">
        <v>16</v>
      </c>
      <c r="H38" s="149">
        <f t="shared" si="9"/>
        <v>20879.89829473391</v>
      </c>
      <c r="I38" s="150">
        <f t="shared" si="1"/>
        <v>334078.37271574256</v>
      </c>
      <c r="J38" s="150">
        <f t="shared" si="2"/>
        <v>20026.401925823768</v>
      </c>
      <c r="K38" s="151">
        <f t="shared" si="5"/>
        <v>354104.7746415663</v>
      </c>
      <c r="L38" s="74"/>
      <c r="M38" s="157">
        <f t="shared" si="3"/>
        <v>776621.8026306272</v>
      </c>
      <c r="N38" s="56"/>
      <c r="O38" s="153">
        <f t="shared" si="4"/>
        <v>6100.3851424929435</v>
      </c>
      <c r="P38" s="154">
        <f t="shared" si="6"/>
        <v>14779.513152240967</v>
      </c>
      <c r="Q38" s="155">
        <f t="shared" si="10"/>
        <v>20879.89829473391</v>
      </c>
      <c r="R38" s="156">
        <f t="shared" si="7"/>
        <v>776621.8026306274</v>
      </c>
      <c r="S38" s="56"/>
      <c r="T38" s="56"/>
      <c r="U38" s="56"/>
      <c r="V38" s="56"/>
      <c r="W38" s="56"/>
    </row>
    <row r="39" spans="1:23" ht="11.25">
      <c r="A39" s="130">
        <v>17</v>
      </c>
      <c r="B39" s="131"/>
      <c r="C39" s="148">
        <f t="shared" si="0"/>
        <v>8716.017366473157</v>
      </c>
      <c r="D39" s="131"/>
      <c r="E39" s="141">
        <f t="shared" si="8"/>
        <v>1139442.5946386666</v>
      </c>
      <c r="F39" s="74"/>
      <c r="G39" s="142">
        <v>17</v>
      </c>
      <c r="H39" s="149">
        <f t="shared" si="9"/>
        <v>20879.89829473391</v>
      </c>
      <c r="I39" s="150">
        <f t="shared" si="1"/>
        <v>354958.27101047646</v>
      </c>
      <c r="J39" s="150">
        <f t="shared" si="2"/>
        <v>22755.959563685872</v>
      </c>
      <c r="K39" s="151">
        <f t="shared" si="5"/>
        <v>377714.2305741623</v>
      </c>
      <c r="L39" s="74"/>
      <c r="M39" s="157">
        <f t="shared" si="3"/>
        <v>761728.3640645043</v>
      </c>
      <c r="N39" s="56"/>
      <c r="O39" s="153">
        <f t="shared" si="4"/>
        <v>5986.459728611086</v>
      </c>
      <c r="P39" s="154">
        <f t="shared" si="6"/>
        <v>14893.438566122824</v>
      </c>
      <c r="Q39" s="155">
        <f t="shared" si="10"/>
        <v>20879.89829473391</v>
      </c>
      <c r="R39" s="156">
        <f t="shared" si="7"/>
        <v>761728.3640645046</v>
      </c>
      <c r="S39" s="56"/>
      <c r="T39" s="56"/>
      <c r="U39" s="56"/>
      <c r="V39" s="56"/>
      <c r="W39" s="56"/>
    </row>
    <row r="40" spans="1:23" ht="11.25">
      <c r="A40" s="130">
        <v>18</v>
      </c>
      <c r="B40" s="131"/>
      <c r="C40" s="148">
        <f t="shared" si="0"/>
        <v>8783.203333673055</v>
      </c>
      <c r="D40" s="131"/>
      <c r="E40" s="141">
        <f t="shared" si="8"/>
        <v>1148225.7979723397</v>
      </c>
      <c r="F40" s="74"/>
      <c r="G40" s="142">
        <v>18</v>
      </c>
      <c r="H40" s="149">
        <f t="shared" si="9"/>
        <v>20879.89829473391</v>
      </c>
      <c r="I40" s="150">
        <f t="shared" si="1"/>
        <v>375838.16930521035</v>
      </c>
      <c r="J40" s="150">
        <f t="shared" si="2"/>
        <v>25667.50675769511</v>
      </c>
      <c r="K40" s="151">
        <f t="shared" si="5"/>
        <v>401505.67606290546</v>
      </c>
      <c r="L40" s="74"/>
      <c r="M40" s="157">
        <f t="shared" si="3"/>
        <v>746720.1219094342</v>
      </c>
      <c r="N40" s="56"/>
      <c r="O40" s="153">
        <f t="shared" si="4"/>
        <v>5871.656139663889</v>
      </c>
      <c r="P40" s="154">
        <f t="shared" si="6"/>
        <v>15008.24215507002</v>
      </c>
      <c r="Q40" s="155">
        <f t="shared" si="10"/>
        <v>20879.89829473391</v>
      </c>
      <c r="R40" s="156">
        <f t="shared" si="7"/>
        <v>746720.1219094346</v>
      </c>
      <c r="S40" s="56"/>
      <c r="T40" s="56"/>
      <c r="U40" s="56"/>
      <c r="V40" s="56"/>
      <c r="W40" s="56"/>
    </row>
    <row r="41" spans="1:23" ht="11.25">
      <c r="A41" s="130">
        <v>19</v>
      </c>
      <c r="B41" s="131"/>
      <c r="C41" s="148">
        <f t="shared" si="0"/>
        <v>8850.907192703451</v>
      </c>
      <c r="D41" s="131"/>
      <c r="E41" s="141">
        <f t="shared" si="8"/>
        <v>1157076.705165043</v>
      </c>
      <c r="F41" s="74"/>
      <c r="G41" s="142">
        <v>19</v>
      </c>
      <c r="H41" s="149">
        <f t="shared" si="9"/>
        <v>20879.89829473391</v>
      </c>
      <c r="I41" s="150">
        <f t="shared" si="1"/>
        <v>396718.0675999443</v>
      </c>
      <c r="J41" s="150">
        <f t="shared" si="2"/>
        <v>28762.446344013326</v>
      </c>
      <c r="K41" s="151">
        <f t="shared" si="5"/>
        <v>425480.51394395763</v>
      </c>
      <c r="L41" s="74"/>
      <c r="M41" s="157">
        <f t="shared" si="3"/>
        <v>731596.1912210854</v>
      </c>
      <c r="N41" s="56"/>
      <c r="O41" s="153">
        <f t="shared" si="4"/>
        <v>5755.967606385224</v>
      </c>
      <c r="P41" s="154">
        <f t="shared" si="6"/>
        <v>15123.930688348686</v>
      </c>
      <c r="Q41" s="155">
        <f t="shared" si="10"/>
        <v>20879.89829473391</v>
      </c>
      <c r="R41" s="156">
        <f t="shared" si="7"/>
        <v>731596.1912210858</v>
      </c>
      <c r="S41" s="56"/>
      <c r="T41" s="56"/>
      <c r="U41" s="56"/>
      <c r="V41" s="56"/>
      <c r="W41" s="56"/>
    </row>
    <row r="42" spans="1:23" ht="11.25">
      <c r="A42" s="130">
        <v>20</v>
      </c>
      <c r="B42" s="131"/>
      <c r="C42" s="148">
        <f t="shared" si="0"/>
        <v>8919.132935647205</v>
      </c>
      <c r="D42" s="131"/>
      <c r="E42" s="141">
        <f t="shared" si="8"/>
        <v>1165995.8381006902</v>
      </c>
      <c r="F42" s="74"/>
      <c r="G42" s="142">
        <v>20</v>
      </c>
      <c r="H42" s="149">
        <f t="shared" si="9"/>
        <v>20879.89829473391</v>
      </c>
      <c r="I42" s="150">
        <f t="shared" si="1"/>
        <v>417597.9658946782</v>
      </c>
      <c r="J42" s="150">
        <f t="shared" si="2"/>
        <v>32042.191972331377</v>
      </c>
      <c r="K42" s="151">
        <f t="shared" si="5"/>
        <v>449640.1578670096</v>
      </c>
      <c r="L42" s="74"/>
      <c r="M42" s="157">
        <f t="shared" si="3"/>
        <v>716355.6802336806</v>
      </c>
      <c r="N42" s="56"/>
      <c r="O42" s="153">
        <f t="shared" si="4"/>
        <v>5639.3873073292025</v>
      </c>
      <c r="P42" s="154">
        <f t="shared" si="6"/>
        <v>15240.510987404708</v>
      </c>
      <c r="Q42" s="155">
        <f t="shared" si="10"/>
        <v>20879.89829473391</v>
      </c>
      <c r="R42" s="156">
        <f t="shared" si="7"/>
        <v>716355.6802336811</v>
      </c>
      <c r="S42" s="56"/>
      <c r="T42" s="56"/>
      <c r="U42" s="56"/>
      <c r="V42" s="56"/>
      <c r="W42" s="56"/>
    </row>
    <row r="43" spans="1:23" ht="11.25">
      <c r="A43" s="130">
        <v>21</v>
      </c>
      <c r="B43" s="131"/>
      <c r="C43" s="148">
        <f t="shared" si="0"/>
        <v>8987.884585359487</v>
      </c>
      <c r="D43" s="131"/>
      <c r="E43" s="141">
        <f t="shared" si="8"/>
        <v>1174983.7226860498</v>
      </c>
      <c r="F43" s="74"/>
      <c r="G43" s="142">
        <v>21</v>
      </c>
      <c r="H43" s="149">
        <f t="shared" si="9"/>
        <v>20879.89829473391</v>
      </c>
      <c r="I43" s="150">
        <f t="shared" si="1"/>
        <v>438477.8641894121</v>
      </c>
      <c r="J43" s="150">
        <f t="shared" si="2"/>
        <v>35508.16818922298</v>
      </c>
      <c r="K43" s="151">
        <f t="shared" si="5"/>
        <v>473986.0323786351</v>
      </c>
      <c r="L43" s="74"/>
      <c r="M43" s="157">
        <f t="shared" si="3"/>
        <v>700997.6903074146</v>
      </c>
      <c r="N43" s="56"/>
      <c r="O43" s="153">
        <f t="shared" si="4"/>
        <v>5521.908368467958</v>
      </c>
      <c r="P43" s="154">
        <f t="shared" si="6"/>
        <v>15357.989926265953</v>
      </c>
      <c r="Q43" s="155">
        <f t="shared" si="10"/>
        <v>20879.89829473391</v>
      </c>
      <c r="R43" s="156">
        <f t="shared" si="7"/>
        <v>700997.6903074152</v>
      </c>
      <c r="S43" s="56"/>
      <c r="T43" s="56"/>
      <c r="U43" s="56"/>
      <c r="V43" s="56"/>
      <c r="W43" s="56"/>
    </row>
    <row r="44" spans="1:23" ht="11.25">
      <c r="A44" s="130">
        <v>22</v>
      </c>
      <c r="B44" s="131"/>
      <c r="C44" s="148">
        <f t="shared" si="0"/>
        <v>9057.166195704966</v>
      </c>
      <c r="D44" s="131"/>
      <c r="E44" s="141">
        <f t="shared" si="8"/>
        <v>1184040.8888817548</v>
      </c>
      <c r="F44" s="74"/>
      <c r="G44" s="142">
        <v>22</v>
      </c>
      <c r="H44" s="149">
        <f t="shared" si="9"/>
        <v>20879.89829473391</v>
      </c>
      <c r="I44" s="150">
        <f t="shared" si="1"/>
        <v>459357.76248414605</v>
      </c>
      <c r="J44" s="150">
        <f t="shared" si="2"/>
        <v>39161.81052214163</v>
      </c>
      <c r="K44" s="151">
        <f t="shared" si="5"/>
        <v>498519.5730062877</v>
      </c>
      <c r="L44" s="74"/>
      <c r="M44" s="157">
        <f t="shared" si="3"/>
        <v>685521.3158754671</v>
      </c>
      <c r="N44" s="56"/>
      <c r="O44" s="153">
        <f t="shared" si="4"/>
        <v>5403.5238627863255</v>
      </c>
      <c r="P44" s="154">
        <f t="shared" si="6"/>
        <v>15476.374431947585</v>
      </c>
      <c r="Q44" s="155">
        <f t="shared" si="10"/>
        <v>20879.89829473391</v>
      </c>
      <c r="R44" s="156">
        <f t="shared" si="7"/>
        <v>685521.3158754676</v>
      </c>
      <c r="S44" s="56"/>
      <c r="T44" s="56"/>
      <c r="U44" s="56"/>
      <c r="V44" s="56"/>
      <c r="W44" s="56"/>
    </row>
    <row r="45" spans="1:23" ht="11.25">
      <c r="A45" s="130">
        <v>23</v>
      </c>
      <c r="B45" s="131"/>
      <c r="C45" s="148">
        <f t="shared" si="0"/>
        <v>9126.98185179686</v>
      </c>
      <c r="D45" s="131"/>
      <c r="E45" s="141">
        <f t="shared" si="8"/>
        <v>1193167.8707335517</v>
      </c>
      <c r="F45" s="74"/>
      <c r="G45" s="142">
        <v>23</v>
      </c>
      <c r="H45" s="149">
        <f t="shared" si="9"/>
        <v>20879.89829473391</v>
      </c>
      <c r="I45" s="150">
        <f t="shared" si="1"/>
        <v>480237.66077887994</v>
      </c>
      <c r="J45" s="150">
        <f t="shared" si="2"/>
        <v>43004.56556406518</v>
      </c>
      <c r="K45" s="151">
        <f t="shared" si="5"/>
        <v>523242.2263429451</v>
      </c>
      <c r="L45" s="74"/>
      <c r="M45" s="157">
        <f t="shared" si="3"/>
        <v>669925.6443906066</v>
      </c>
      <c r="N45" s="56"/>
      <c r="O45" s="153">
        <f t="shared" si="4"/>
        <v>5284.226809873396</v>
      </c>
      <c r="P45" s="154">
        <f t="shared" si="6"/>
        <v>15595.671484860515</v>
      </c>
      <c r="Q45" s="155">
        <f t="shared" si="10"/>
        <v>20879.89829473391</v>
      </c>
      <c r="R45" s="156">
        <f t="shared" si="7"/>
        <v>669925.6443906071</v>
      </c>
      <c r="S45" s="56"/>
      <c r="T45" s="56"/>
      <c r="U45" s="56"/>
      <c r="V45" s="56"/>
      <c r="W45" s="56"/>
    </row>
    <row r="46" spans="1:23" ht="11.25">
      <c r="A46" s="130">
        <v>24</v>
      </c>
      <c r="B46" s="131"/>
      <c r="C46" s="148">
        <f t="shared" si="0"/>
        <v>9197.335670237793</v>
      </c>
      <c r="D46" s="131"/>
      <c r="E46" s="141">
        <f t="shared" si="8"/>
        <v>1202365.2064037896</v>
      </c>
      <c r="F46" s="74"/>
      <c r="G46" s="142">
        <v>24</v>
      </c>
      <c r="H46" s="149">
        <f t="shared" si="9"/>
        <v>20879.89829473391</v>
      </c>
      <c r="I46" s="150">
        <f t="shared" si="1"/>
        <v>501117.55907361384</v>
      </c>
      <c r="J46" s="150">
        <f t="shared" si="2"/>
        <v>47037.89105879213</v>
      </c>
      <c r="K46" s="151">
        <f t="shared" si="5"/>
        <v>548155.450132406</v>
      </c>
      <c r="L46" s="74"/>
      <c r="M46" s="157">
        <f t="shared" si="3"/>
        <v>654209.7562713836</v>
      </c>
      <c r="N46" s="56"/>
      <c r="O46" s="153">
        <f t="shared" si="4"/>
        <v>5164.01017551093</v>
      </c>
      <c r="P46" s="154">
        <f t="shared" si="6"/>
        <v>15715.88811922298</v>
      </c>
      <c r="Q46" s="155">
        <f t="shared" si="10"/>
        <v>20879.89829473391</v>
      </c>
      <c r="R46" s="156">
        <f t="shared" si="7"/>
        <v>654209.7562713842</v>
      </c>
      <c r="S46" s="56"/>
      <c r="T46" s="56"/>
      <c r="U46" s="56"/>
      <c r="V46" s="56"/>
      <c r="W46" s="56"/>
    </row>
    <row r="47" spans="1:23" ht="11.25">
      <c r="A47" s="130">
        <v>25</v>
      </c>
      <c r="B47" s="131"/>
      <c r="C47" s="148">
        <f t="shared" si="0"/>
        <v>9268.231799362544</v>
      </c>
      <c r="D47" s="131"/>
      <c r="E47" s="141">
        <f t="shared" si="8"/>
        <v>1211633.438203152</v>
      </c>
      <c r="F47" s="74"/>
      <c r="G47" s="142">
        <v>25</v>
      </c>
      <c r="H47" s="149">
        <f t="shared" si="9"/>
        <v>20879.89829473391</v>
      </c>
      <c r="I47" s="150">
        <f t="shared" si="1"/>
        <v>521997.45736834774</v>
      </c>
      <c r="J47" s="150">
        <f t="shared" si="2"/>
        <v>51263.25598689617</v>
      </c>
      <c r="K47" s="151">
        <f t="shared" si="5"/>
        <v>573260.7133552439</v>
      </c>
      <c r="L47" s="74"/>
      <c r="M47" s="157">
        <f t="shared" si="3"/>
        <v>638372.7248479081</v>
      </c>
      <c r="N47" s="56"/>
      <c r="O47" s="153">
        <f t="shared" si="4"/>
        <v>5042.866871258586</v>
      </c>
      <c r="P47" s="154">
        <f t="shared" si="6"/>
        <v>15837.031423475324</v>
      </c>
      <c r="Q47" s="155">
        <f t="shared" si="10"/>
        <v>20879.89829473391</v>
      </c>
      <c r="R47" s="156">
        <f t="shared" si="7"/>
        <v>638372.7248479088</v>
      </c>
      <c r="S47" s="56"/>
      <c r="T47" s="56"/>
      <c r="U47" s="56"/>
      <c r="V47" s="56"/>
      <c r="W47" s="56"/>
    </row>
    <row r="48" spans="1:23" ht="11.25">
      <c r="A48" s="130">
        <v>26</v>
      </c>
      <c r="B48" s="131"/>
      <c r="C48" s="148">
        <f t="shared" si="0"/>
        <v>9339.67441948263</v>
      </c>
      <c r="D48" s="131"/>
      <c r="E48" s="141">
        <f t="shared" si="8"/>
        <v>1220973.1126226347</v>
      </c>
      <c r="F48" s="74"/>
      <c r="G48" s="142">
        <v>26</v>
      </c>
      <c r="H48" s="149">
        <f t="shared" si="9"/>
        <v>20879.89829473391</v>
      </c>
      <c r="I48" s="150">
        <f t="shared" si="1"/>
        <v>542877.3556630816</v>
      </c>
      <c r="J48" s="150">
        <f t="shared" si="2"/>
        <v>55682.14065234293</v>
      </c>
      <c r="K48" s="151">
        <f t="shared" si="5"/>
        <v>598559.4963154246</v>
      </c>
      <c r="L48" s="74"/>
      <c r="M48" s="157">
        <f t="shared" si="3"/>
        <v>622413.6163072102</v>
      </c>
      <c r="N48" s="56"/>
      <c r="O48" s="153">
        <f t="shared" si="4"/>
        <v>4920.789754035964</v>
      </c>
      <c r="P48" s="154">
        <f t="shared" si="6"/>
        <v>15959.108540697947</v>
      </c>
      <c r="Q48" s="155">
        <f t="shared" si="10"/>
        <v>20879.89829473391</v>
      </c>
      <c r="R48" s="156">
        <f t="shared" si="7"/>
        <v>622413.6163072109</v>
      </c>
      <c r="S48" s="56"/>
      <c r="T48" s="56"/>
      <c r="U48" s="56"/>
      <c r="V48" s="56"/>
      <c r="W48" s="56"/>
    </row>
    <row r="49" spans="1:23" ht="11.25">
      <c r="A49" s="130">
        <v>27</v>
      </c>
      <c r="B49" s="131"/>
      <c r="C49" s="148">
        <f t="shared" si="0"/>
        <v>9411.667743132808</v>
      </c>
      <c r="D49" s="131"/>
      <c r="E49" s="141">
        <f t="shared" si="8"/>
        <v>1230384.7803657677</v>
      </c>
      <c r="F49" s="74"/>
      <c r="G49" s="142">
        <v>27</v>
      </c>
      <c r="H49" s="149">
        <f t="shared" si="9"/>
        <v>20879.89829473391</v>
      </c>
      <c r="I49" s="150">
        <f t="shared" si="1"/>
        <v>563757.2539578156</v>
      </c>
      <c r="J49" s="150">
        <f t="shared" si="2"/>
        <v>60296.03676977439</v>
      </c>
      <c r="K49" s="151">
        <f t="shared" si="5"/>
        <v>624053.29072759</v>
      </c>
      <c r="L49" s="74"/>
      <c r="M49" s="157">
        <f t="shared" si="3"/>
        <v>606331.4896381777</v>
      </c>
      <c r="N49" s="56"/>
      <c r="O49" s="153">
        <f t="shared" si="4"/>
        <v>4797.771625701417</v>
      </c>
      <c r="P49" s="154">
        <f t="shared" si="6"/>
        <v>16082.126669032492</v>
      </c>
      <c r="Q49" s="155">
        <f t="shared" si="10"/>
        <v>20879.89829473391</v>
      </c>
      <c r="R49" s="156">
        <f t="shared" si="7"/>
        <v>606331.4896381784</v>
      </c>
      <c r="S49" s="56"/>
      <c r="T49" s="56"/>
      <c r="U49" s="56"/>
      <c r="V49" s="56"/>
      <c r="W49" s="56"/>
    </row>
    <row r="50" spans="1:23" ht="11.25">
      <c r="A50" s="130">
        <v>28</v>
      </c>
      <c r="B50" s="131"/>
      <c r="C50" s="148">
        <f t="shared" si="0"/>
        <v>9484.216015319458</v>
      </c>
      <c r="D50" s="131"/>
      <c r="E50" s="141">
        <f t="shared" si="8"/>
        <v>1239868.9963810872</v>
      </c>
      <c r="F50" s="74"/>
      <c r="G50" s="142">
        <v>28</v>
      </c>
      <c r="H50" s="149">
        <f t="shared" si="9"/>
        <v>20879.89829473391</v>
      </c>
      <c r="I50" s="150">
        <f t="shared" si="1"/>
        <v>584637.1522525495</v>
      </c>
      <c r="J50" s="150">
        <f t="shared" si="2"/>
        <v>65106.4475524663</v>
      </c>
      <c r="K50" s="151">
        <f t="shared" si="5"/>
        <v>649743.5998050158</v>
      </c>
      <c r="L50" s="74"/>
      <c r="M50" s="157">
        <f t="shared" si="3"/>
        <v>590125.3965760714</v>
      </c>
      <c r="N50" s="56"/>
      <c r="O50" s="153">
        <f t="shared" si="4"/>
        <v>4673.805232627625</v>
      </c>
      <c r="P50" s="154">
        <f t="shared" si="6"/>
        <v>16206.093062106285</v>
      </c>
      <c r="Q50" s="155">
        <f t="shared" si="10"/>
        <v>20879.89829473391</v>
      </c>
      <c r="R50" s="156">
        <f t="shared" si="7"/>
        <v>590125.3965760721</v>
      </c>
      <c r="S50" s="56"/>
      <c r="T50" s="56"/>
      <c r="U50" s="56"/>
      <c r="V50" s="56"/>
      <c r="W50" s="56"/>
    </row>
    <row r="51" spans="1:23" ht="11.25">
      <c r="A51" s="130">
        <v>29</v>
      </c>
      <c r="B51" s="131"/>
      <c r="C51" s="148">
        <f t="shared" si="0"/>
        <v>9557.32351377088</v>
      </c>
      <c r="D51" s="131"/>
      <c r="E51" s="141">
        <f t="shared" si="8"/>
        <v>1249426.3198948582</v>
      </c>
      <c r="F51" s="74"/>
      <c r="G51" s="142">
        <v>29</v>
      </c>
      <c r="H51" s="149">
        <f t="shared" si="9"/>
        <v>20879.89829473391</v>
      </c>
      <c r="I51" s="150">
        <f t="shared" si="1"/>
        <v>605517.0505472834</v>
      </c>
      <c r="J51" s="150">
        <f t="shared" si="2"/>
        <v>70114.88780096348</v>
      </c>
      <c r="K51" s="151">
        <f t="shared" si="5"/>
        <v>675631.9383482469</v>
      </c>
      <c r="L51" s="74"/>
      <c r="M51" s="157">
        <f t="shared" si="3"/>
        <v>573794.3815466113</v>
      </c>
      <c r="N51" s="56"/>
      <c r="O51" s="153">
        <f t="shared" si="4"/>
        <v>4548.883265273888</v>
      </c>
      <c r="P51" s="154">
        <f t="shared" si="6"/>
        <v>16331.01502946002</v>
      </c>
      <c r="Q51" s="155">
        <f t="shared" si="10"/>
        <v>20879.89829473391</v>
      </c>
      <c r="R51" s="156">
        <f t="shared" si="7"/>
        <v>573794.381546612</v>
      </c>
      <c r="S51" s="56"/>
      <c r="T51" s="56"/>
      <c r="U51" s="56"/>
      <c r="V51" s="56"/>
      <c r="W51" s="56"/>
    </row>
    <row r="52" spans="1:23" ht="11.25">
      <c r="A52" s="130">
        <v>30</v>
      </c>
      <c r="B52" s="131"/>
      <c r="C52" s="148">
        <f t="shared" si="0"/>
        <v>9630.99454918953</v>
      </c>
      <c r="D52" s="131"/>
      <c r="E52" s="141">
        <f t="shared" si="8"/>
        <v>1259057.3144440476</v>
      </c>
      <c r="F52" s="74"/>
      <c r="G52" s="142">
        <v>30</v>
      </c>
      <c r="H52" s="149">
        <f t="shared" si="9"/>
        <v>20879.89829473391</v>
      </c>
      <c r="I52" s="150">
        <f t="shared" si="1"/>
        <v>626396.9488420173</v>
      </c>
      <c r="J52" s="150">
        <f t="shared" si="2"/>
        <v>75322.88399239792</v>
      </c>
      <c r="K52" s="151">
        <f t="shared" si="5"/>
        <v>701719.8328344153</v>
      </c>
      <c r="L52" s="74"/>
      <c r="M52" s="157">
        <f t="shared" si="3"/>
        <v>557337.4816096324</v>
      </c>
      <c r="N52" s="56"/>
      <c r="O52" s="153">
        <f t="shared" si="4"/>
        <v>4422.998357755134</v>
      </c>
      <c r="P52" s="154">
        <f t="shared" si="6"/>
        <v>16456.899936978778</v>
      </c>
      <c r="Q52" s="155">
        <f t="shared" si="10"/>
        <v>20879.89829473391</v>
      </c>
      <c r="R52" s="156">
        <f t="shared" si="7"/>
        <v>557337.4816096332</v>
      </c>
      <c r="S52" s="56"/>
      <c r="T52" s="56"/>
      <c r="U52" s="56"/>
      <c r="V52" s="56"/>
      <c r="W52" s="56"/>
    </row>
    <row r="53" spans="1:23" ht="11.25">
      <c r="A53" s="130">
        <v>31</v>
      </c>
      <c r="B53" s="131"/>
      <c r="C53" s="148">
        <f t="shared" si="0"/>
        <v>9705.2334655062</v>
      </c>
      <c r="D53" s="131"/>
      <c r="E53" s="141">
        <f t="shared" si="8"/>
        <v>1268762.5479095539</v>
      </c>
      <c r="F53" s="74"/>
      <c r="G53" s="142">
        <v>31</v>
      </c>
      <c r="H53" s="149">
        <f t="shared" si="9"/>
        <v>20879.89829473391</v>
      </c>
      <c r="I53" s="150">
        <f t="shared" si="1"/>
        <v>647276.8471367512</v>
      </c>
      <c r="J53" s="150">
        <f t="shared" si="2"/>
        <v>80731.9743704967</v>
      </c>
      <c r="K53" s="151">
        <f t="shared" si="5"/>
        <v>728008.8215072479</v>
      </c>
      <c r="L53" s="74"/>
      <c r="M53" s="157">
        <f t="shared" si="3"/>
        <v>540753.726402306</v>
      </c>
      <c r="N53" s="56"/>
      <c r="O53" s="153">
        <f t="shared" si="4"/>
        <v>4296.143087407589</v>
      </c>
      <c r="P53" s="154">
        <f t="shared" si="6"/>
        <v>16583.75520732632</v>
      </c>
      <c r="Q53" s="155">
        <f t="shared" si="10"/>
        <v>20879.89829473391</v>
      </c>
      <c r="R53" s="156">
        <f t="shared" si="7"/>
        <v>540753.7264023069</v>
      </c>
      <c r="S53" s="56"/>
      <c r="T53" s="56"/>
      <c r="U53" s="56"/>
      <c r="V53" s="56"/>
      <c r="W53" s="56"/>
    </row>
    <row r="54" spans="1:23" ht="11.25">
      <c r="A54" s="130">
        <v>32</v>
      </c>
      <c r="B54" s="131"/>
      <c r="C54" s="148">
        <f t="shared" si="0"/>
        <v>9780.044640136144</v>
      </c>
      <c r="D54" s="131"/>
      <c r="E54" s="141">
        <f t="shared" si="8"/>
        <v>1278542.59254969</v>
      </c>
      <c r="F54" s="74"/>
      <c r="G54" s="142">
        <v>32</v>
      </c>
      <c r="H54" s="149">
        <f t="shared" si="9"/>
        <v>20879.89829473391</v>
      </c>
      <c r="I54" s="150">
        <f t="shared" si="1"/>
        <v>668156.7454314851</v>
      </c>
      <c r="J54" s="150">
        <f t="shared" si="2"/>
        <v>86343.7090362818</v>
      </c>
      <c r="K54" s="151">
        <f t="shared" si="5"/>
        <v>754500.4544677669</v>
      </c>
      <c r="L54" s="74"/>
      <c r="M54" s="157">
        <f t="shared" si="3"/>
        <v>524042.1380819231</v>
      </c>
      <c r="N54" s="56"/>
      <c r="O54" s="153">
        <f t="shared" si="4"/>
        <v>4168.309974351116</v>
      </c>
      <c r="P54" s="154">
        <f t="shared" si="6"/>
        <v>16711.588320382794</v>
      </c>
      <c r="Q54" s="155">
        <f t="shared" si="10"/>
        <v>20879.89829473391</v>
      </c>
      <c r="R54" s="156">
        <f t="shared" si="7"/>
        <v>524042.1380819241</v>
      </c>
      <c r="S54" s="56"/>
      <c r="T54" s="56"/>
      <c r="U54" s="56"/>
      <c r="V54" s="56"/>
      <c r="W54" s="56"/>
    </row>
    <row r="55" spans="1:23" ht="11.25">
      <c r="A55" s="130">
        <v>33</v>
      </c>
      <c r="B55" s="131"/>
      <c r="C55" s="148">
        <f aca="true" t="shared" si="11" ref="C55:C82">E54*F122</f>
        <v>9855.432484237193</v>
      </c>
      <c r="D55" s="131"/>
      <c r="E55" s="141">
        <f t="shared" si="8"/>
        <v>1288398.0250339273</v>
      </c>
      <c r="F55" s="74"/>
      <c r="G55" s="142">
        <v>33</v>
      </c>
      <c r="H55" s="149">
        <f t="shared" si="9"/>
        <v>20879.89829473391</v>
      </c>
      <c r="I55" s="150">
        <f aca="true" t="shared" si="12" ref="I55:I82">H55*G55</f>
        <v>689036.6437262191</v>
      </c>
      <c r="J55" s="150">
        <f aca="true" t="shared" si="13" ref="J55:J82">K55-I55</f>
        <v>92159.65003947087</v>
      </c>
      <c r="K55" s="151">
        <f t="shared" si="5"/>
        <v>781196.29376569</v>
      </c>
      <c r="L55" s="74"/>
      <c r="M55" s="157">
        <f aca="true" t="shared" si="14" ref="M55:M82">E55-K55</f>
        <v>507201.73126823734</v>
      </c>
      <c r="N55" s="56"/>
      <c r="O55" s="153">
        <f aca="true" t="shared" si="15" ref="O55:O82">R54*U119</f>
        <v>4039.4914810481646</v>
      </c>
      <c r="P55" s="154">
        <f t="shared" si="6"/>
        <v>16840.406813685746</v>
      </c>
      <c r="Q55" s="155">
        <f t="shared" si="10"/>
        <v>20879.89829473391</v>
      </c>
      <c r="R55" s="156">
        <f t="shared" si="7"/>
        <v>507201.7312682384</v>
      </c>
      <c r="S55" s="56"/>
      <c r="T55" s="56"/>
      <c r="U55" s="56"/>
      <c r="V55" s="56"/>
      <c r="W55" s="56"/>
    </row>
    <row r="56" spans="1:23" ht="11.25">
      <c r="A56" s="130">
        <v>34</v>
      </c>
      <c r="B56" s="131"/>
      <c r="C56" s="148">
        <f t="shared" si="11"/>
        <v>9931.401442969855</v>
      </c>
      <c r="D56" s="131"/>
      <c r="E56" s="141">
        <f t="shared" si="8"/>
        <v>1298329.4264768972</v>
      </c>
      <c r="F56" s="74"/>
      <c r="G56" s="142">
        <v>34</v>
      </c>
      <c r="H56" s="149">
        <f t="shared" si="9"/>
        <v>20879.89829473391</v>
      </c>
      <c r="I56" s="150">
        <f t="shared" si="12"/>
        <v>709916.5420209529</v>
      </c>
      <c r="J56" s="150">
        <f t="shared" si="13"/>
        <v>98181.37147058151</v>
      </c>
      <c r="K56" s="151">
        <f aca="true" t="shared" si="16" ref="K56:K82">K55+N121</f>
        <v>808097.9134915344</v>
      </c>
      <c r="L56" s="74"/>
      <c r="M56" s="157">
        <f t="shared" si="14"/>
        <v>490231.5129853628</v>
      </c>
      <c r="N56" s="56"/>
      <c r="O56" s="153">
        <f t="shared" si="15"/>
        <v>3909.6800118593374</v>
      </c>
      <c r="P56" s="154">
        <f t="shared" si="6"/>
        <v>16970.21828287457</v>
      </c>
      <c r="Q56" s="155">
        <f t="shared" si="10"/>
        <v>20879.89829473391</v>
      </c>
      <c r="R56" s="156">
        <f t="shared" si="7"/>
        <v>490231.51298536384</v>
      </c>
      <c r="S56" s="56"/>
      <c r="T56" s="56"/>
      <c r="U56" s="56"/>
      <c r="V56" s="56"/>
      <c r="W56" s="56"/>
    </row>
    <row r="57" spans="1:23" ht="11.25">
      <c r="A57" s="130">
        <v>35</v>
      </c>
      <c r="B57" s="131"/>
      <c r="C57" s="148">
        <f t="shared" si="11"/>
        <v>10007.955995759416</v>
      </c>
      <c r="D57" s="131"/>
      <c r="E57" s="141">
        <f t="shared" si="8"/>
        <v>1308337.3824726567</v>
      </c>
      <c r="F57" s="74"/>
      <c r="G57" s="142">
        <v>35</v>
      </c>
      <c r="H57" s="149">
        <f t="shared" si="9"/>
        <v>20879.89829473391</v>
      </c>
      <c r="I57" s="150">
        <f t="shared" si="12"/>
        <v>730796.4403156869</v>
      </c>
      <c r="J57" s="150">
        <f t="shared" si="13"/>
        <v>104410.45955374546</v>
      </c>
      <c r="K57" s="151">
        <f t="shared" si="16"/>
        <v>835206.8998694323</v>
      </c>
      <c r="L57" s="74"/>
      <c r="M57" s="157">
        <f t="shared" si="14"/>
        <v>473130.48260322434</v>
      </c>
      <c r="N57" s="56"/>
      <c r="O57" s="153">
        <f t="shared" si="15"/>
        <v>3778.8679125955127</v>
      </c>
      <c r="P57" s="154">
        <f t="shared" si="6"/>
        <v>17101.030382138397</v>
      </c>
      <c r="Q57" s="155">
        <f t="shared" si="10"/>
        <v>20879.89829473391</v>
      </c>
      <c r="R57" s="156">
        <f t="shared" si="7"/>
        <v>473130.48260322545</v>
      </c>
      <c r="S57" s="56"/>
      <c r="T57" s="56"/>
      <c r="U57" s="56"/>
      <c r="V57" s="56"/>
      <c r="W57" s="56"/>
    </row>
    <row r="58" spans="1:23" ht="11.25">
      <c r="A58" s="130">
        <v>36</v>
      </c>
      <c r="B58" s="131"/>
      <c r="C58" s="148">
        <f t="shared" si="11"/>
        <v>10085.10065656006</v>
      </c>
      <c r="D58" s="131"/>
      <c r="E58" s="141">
        <f t="shared" si="8"/>
        <v>1318422.4831292168</v>
      </c>
      <c r="F58" s="74"/>
      <c r="G58" s="142">
        <v>36</v>
      </c>
      <c r="H58" s="149">
        <f t="shared" si="9"/>
        <v>20879.89829473391</v>
      </c>
      <c r="I58" s="150">
        <f t="shared" si="12"/>
        <v>751676.3386104207</v>
      </c>
      <c r="J58" s="150">
        <f t="shared" si="13"/>
        <v>110848.51274023915</v>
      </c>
      <c r="K58" s="151">
        <f t="shared" si="16"/>
        <v>862524.8513506599</v>
      </c>
      <c r="L58" s="74"/>
      <c r="M58" s="157">
        <f t="shared" si="14"/>
        <v>455897.63177855697</v>
      </c>
      <c r="N58" s="56"/>
      <c r="O58" s="153">
        <f t="shared" si="15"/>
        <v>3647.047470066529</v>
      </c>
      <c r="P58" s="154">
        <f t="shared" si="6"/>
        <v>17232.85082466738</v>
      </c>
      <c r="Q58" s="155">
        <f t="shared" si="10"/>
        <v>20879.89829473391</v>
      </c>
      <c r="R58" s="156">
        <f t="shared" si="7"/>
        <v>455897.6317785581</v>
      </c>
      <c r="S58" s="56"/>
      <c r="T58" s="56"/>
      <c r="U58" s="56"/>
      <c r="V58" s="56"/>
      <c r="W58" s="56"/>
    </row>
    <row r="59" spans="1:23" ht="11.25">
      <c r="A59" s="130">
        <v>37</v>
      </c>
      <c r="B59" s="131"/>
      <c r="C59" s="148">
        <f t="shared" si="11"/>
        <v>10162.839974121045</v>
      </c>
      <c r="D59" s="131"/>
      <c r="E59" s="141">
        <f t="shared" si="8"/>
        <v>1328585.3231033378</v>
      </c>
      <c r="F59" s="74"/>
      <c r="G59" s="142">
        <v>37</v>
      </c>
      <c r="H59" s="149">
        <f t="shared" si="9"/>
        <v>20879.89829473391</v>
      </c>
      <c r="I59" s="150">
        <f t="shared" si="12"/>
        <v>772556.2369051547</v>
      </c>
      <c r="J59" s="150">
        <f t="shared" si="13"/>
        <v>117497.14180273388</v>
      </c>
      <c r="K59" s="151">
        <f t="shared" si="16"/>
        <v>890053.3787078885</v>
      </c>
      <c r="L59" s="74"/>
      <c r="M59" s="157">
        <f t="shared" si="14"/>
        <v>438531.94439544925</v>
      </c>
      <c r="N59" s="56"/>
      <c r="O59" s="153">
        <f t="shared" si="15"/>
        <v>3514.210911626385</v>
      </c>
      <c r="P59" s="154">
        <f t="shared" si="6"/>
        <v>17365.687383107525</v>
      </c>
      <c r="Q59" s="155">
        <f t="shared" si="10"/>
        <v>20879.89829473391</v>
      </c>
      <c r="R59" s="156">
        <f t="shared" si="7"/>
        <v>438531.9443954505</v>
      </c>
      <c r="S59" s="56"/>
      <c r="T59" s="56"/>
      <c r="U59" s="56"/>
      <c r="V59" s="56"/>
      <c r="W59" s="56"/>
    </row>
    <row r="60" spans="1:23" ht="11.25">
      <c r="A60" s="130">
        <v>38</v>
      </c>
      <c r="B60" s="131"/>
      <c r="C60" s="148">
        <f t="shared" si="11"/>
        <v>10241.178532254895</v>
      </c>
      <c r="D60" s="131"/>
      <c r="E60" s="141">
        <f t="shared" si="8"/>
        <v>1338826.5016355927</v>
      </c>
      <c r="F60" s="74"/>
      <c r="G60" s="142">
        <v>38</v>
      </c>
      <c r="H60" s="149">
        <f t="shared" si="9"/>
        <v>20879.89829473391</v>
      </c>
      <c r="I60" s="150">
        <f t="shared" si="12"/>
        <v>793436.1351998886</v>
      </c>
      <c r="J60" s="150">
        <f t="shared" si="13"/>
        <v>124357.96993027395</v>
      </c>
      <c r="K60" s="151">
        <f t="shared" si="16"/>
        <v>917794.1051301626</v>
      </c>
      <c r="L60" s="74"/>
      <c r="M60" s="157">
        <f t="shared" si="14"/>
        <v>421032.3965054301</v>
      </c>
      <c r="N60" s="56"/>
      <c r="O60" s="153">
        <f t="shared" si="15"/>
        <v>3380.350404714931</v>
      </c>
      <c r="P60" s="154">
        <f t="shared" si="6"/>
        <v>17499.547890018977</v>
      </c>
      <c r="Q60" s="155">
        <f t="shared" si="10"/>
        <v>20879.89829473391</v>
      </c>
      <c r="R60" s="156">
        <f t="shared" si="7"/>
        <v>421032.39650543156</v>
      </c>
      <c r="S60" s="56"/>
      <c r="T60" s="56"/>
      <c r="U60" s="56"/>
      <c r="V60" s="56"/>
      <c r="W60" s="56"/>
    </row>
    <row r="61" spans="1:23" ht="11.25">
      <c r="A61" s="130">
        <v>39</v>
      </c>
      <c r="B61" s="131"/>
      <c r="C61" s="148">
        <f t="shared" si="11"/>
        <v>10320.120950107692</v>
      </c>
      <c r="D61" s="131"/>
      <c r="E61" s="141">
        <f t="shared" si="8"/>
        <v>1349146.6225857004</v>
      </c>
      <c r="F61" s="74"/>
      <c r="G61" s="142">
        <v>39</v>
      </c>
      <c r="H61" s="149">
        <f t="shared" si="9"/>
        <v>20879.89829473391</v>
      </c>
      <c r="I61" s="150">
        <f t="shared" si="12"/>
        <v>814316.0334946224</v>
      </c>
      <c r="J61" s="150">
        <f t="shared" si="13"/>
        <v>131432.63282398577</v>
      </c>
      <c r="K61" s="151">
        <f t="shared" si="16"/>
        <v>945748.6663186082</v>
      </c>
      <c r="L61" s="74"/>
      <c r="M61" s="157">
        <f t="shared" si="14"/>
        <v>403397.95626709214</v>
      </c>
      <c r="N61" s="56"/>
      <c r="O61" s="153">
        <f t="shared" si="15"/>
        <v>3245.458056396035</v>
      </c>
      <c r="P61" s="154">
        <f t="shared" si="6"/>
        <v>17634.440238337877</v>
      </c>
      <c r="Q61" s="155">
        <f t="shared" si="10"/>
        <v>20879.89829473391</v>
      </c>
      <c r="R61" s="156">
        <f t="shared" si="7"/>
        <v>403397.95626709366</v>
      </c>
      <c r="S61" s="56"/>
      <c r="T61" s="56"/>
      <c r="U61" s="56"/>
      <c r="V61" s="56"/>
      <c r="W61" s="56"/>
    </row>
    <row r="62" spans="1:23" ht="11.25">
      <c r="A62" s="130">
        <v>40</v>
      </c>
      <c r="B62" s="131"/>
      <c r="C62" s="148">
        <f t="shared" si="11"/>
        <v>10399.67188243144</v>
      </c>
      <c r="D62" s="131"/>
      <c r="E62" s="141">
        <f t="shared" si="8"/>
        <v>1359546.2944681318</v>
      </c>
      <c r="F62" s="74"/>
      <c r="G62" s="142">
        <v>40</v>
      </c>
      <c r="H62" s="149">
        <f t="shared" si="9"/>
        <v>20879.89829473391</v>
      </c>
      <c r="I62" s="150">
        <f t="shared" si="12"/>
        <v>835195.9317893564</v>
      </c>
      <c r="J62" s="150">
        <f t="shared" si="13"/>
        <v>138722.77879352507</v>
      </c>
      <c r="K62" s="151">
        <f t="shared" si="16"/>
        <v>973918.7105828815</v>
      </c>
      <c r="L62" s="74"/>
      <c r="M62" s="157">
        <f t="shared" si="14"/>
        <v>385627.5838852504</v>
      </c>
      <c r="N62" s="56"/>
      <c r="O62" s="153">
        <f t="shared" si="15"/>
        <v>3109.52591289218</v>
      </c>
      <c r="P62" s="154">
        <f t="shared" si="6"/>
        <v>17770.37238184173</v>
      </c>
      <c r="Q62" s="155">
        <f t="shared" si="10"/>
        <v>20879.89829473391</v>
      </c>
      <c r="R62" s="156">
        <f t="shared" si="7"/>
        <v>385627.58388525195</v>
      </c>
      <c r="S62" s="56"/>
      <c r="T62" s="56"/>
      <c r="U62" s="56"/>
      <c r="V62" s="56"/>
      <c r="W62" s="56"/>
    </row>
    <row r="63" spans="1:23" ht="11.25">
      <c r="A63" s="130">
        <v>41</v>
      </c>
      <c r="B63" s="131"/>
      <c r="C63" s="148">
        <f t="shared" si="11"/>
        <v>10479.836019858516</v>
      </c>
      <c r="D63" s="131"/>
      <c r="E63" s="141">
        <f t="shared" si="8"/>
        <v>1370026.1304879903</v>
      </c>
      <c r="F63" s="74"/>
      <c r="G63" s="142">
        <v>41</v>
      </c>
      <c r="H63" s="149">
        <f t="shared" si="9"/>
        <v>20879.89829473391</v>
      </c>
      <c r="I63" s="150">
        <f t="shared" si="12"/>
        <v>856075.8300840904</v>
      </c>
      <c r="J63" s="150">
        <f t="shared" si="13"/>
        <v>146230.06885426817</v>
      </c>
      <c r="K63" s="151">
        <f t="shared" si="16"/>
        <v>1002305.8989383585</v>
      </c>
      <c r="L63" s="74"/>
      <c r="M63" s="157">
        <f t="shared" si="14"/>
        <v>367720.2315496318</v>
      </c>
      <c r="N63" s="56"/>
      <c r="O63" s="153">
        <f t="shared" si="15"/>
        <v>2972.5459591154836</v>
      </c>
      <c r="P63" s="154">
        <f t="shared" si="6"/>
        <v>17907.352335618427</v>
      </c>
      <c r="Q63" s="155">
        <f t="shared" si="10"/>
        <v>20879.89829473391</v>
      </c>
      <c r="R63" s="156">
        <f t="shared" si="7"/>
        <v>367720.23154963355</v>
      </c>
      <c r="S63" s="56"/>
      <c r="T63" s="56"/>
      <c r="U63" s="56"/>
      <c r="V63" s="56"/>
      <c r="W63" s="56"/>
    </row>
    <row r="64" spans="1:23" ht="11.25">
      <c r="A64" s="130">
        <v>42</v>
      </c>
      <c r="B64" s="131"/>
      <c r="C64" s="148">
        <f t="shared" si="11"/>
        <v>10560.618089178259</v>
      </c>
      <c r="D64" s="131"/>
      <c r="E64" s="141">
        <f t="shared" si="8"/>
        <v>1380586.7485771687</v>
      </c>
      <c r="F64" s="74"/>
      <c r="G64" s="142">
        <v>42</v>
      </c>
      <c r="H64" s="149">
        <f t="shared" si="9"/>
        <v>20879.89829473391</v>
      </c>
      <c r="I64" s="150">
        <f t="shared" si="12"/>
        <v>876955.7283788242</v>
      </c>
      <c r="J64" s="150">
        <f t="shared" si="13"/>
        <v>153956.17682525155</v>
      </c>
      <c r="K64" s="151">
        <f t="shared" si="16"/>
        <v>1030911.9052040757</v>
      </c>
      <c r="L64" s="74"/>
      <c r="M64" s="157">
        <f t="shared" si="14"/>
        <v>349674.84337309294</v>
      </c>
      <c r="N64" s="56"/>
      <c r="O64" s="153">
        <f t="shared" si="15"/>
        <v>2834.5101181950918</v>
      </c>
      <c r="P64" s="154">
        <f t="shared" si="6"/>
        <v>18045.388176538818</v>
      </c>
      <c r="Q64" s="155">
        <f t="shared" si="10"/>
        <v>20879.89829473391</v>
      </c>
      <c r="R64" s="156">
        <f t="shared" si="7"/>
        <v>349674.84337309474</v>
      </c>
      <c r="S64" s="56"/>
      <c r="T64" s="56"/>
      <c r="U64" s="56"/>
      <c r="V64" s="56"/>
      <c r="W64" s="56"/>
    </row>
    <row r="65" spans="1:23" ht="11.25">
      <c r="A65" s="130">
        <v>43</v>
      </c>
      <c r="B65" s="131"/>
      <c r="C65" s="148">
        <f t="shared" si="11"/>
        <v>10642.022853615674</v>
      </c>
      <c r="D65" s="131"/>
      <c r="E65" s="141">
        <f t="shared" si="8"/>
        <v>1391228.7714307844</v>
      </c>
      <c r="F65" s="74"/>
      <c r="G65" s="142">
        <v>43</v>
      </c>
      <c r="H65" s="149">
        <f t="shared" si="9"/>
        <v>20879.89829473391</v>
      </c>
      <c r="I65" s="150">
        <f t="shared" si="12"/>
        <v>897835.6266735581</v>
      </c>
      <c r="J65" s="150">
        <f t="shared" si="13"/>
        <v>161902.78942786634</v>
      </c>
      <c r="K65" s="151">
        <f t="shared" si="16"/>
        <v>1059738.4161014245</v>
      </c>
      <c r="L65" s="74"/>
      <c r="M65" s="157">
        <f t="shared" si="14"/>
        <v>331490.3553293599</v>
      </c>
      <c r="N65" s="56"/>
      <c r="O65" s="153">
        <f t="shared" si="15"/>
        <v>2695.4102510009384</v>
      </c>
      <c r="P65" s="154">
        <f t="shared" si="6"/>
        <v>18184.48804373297</v>
      </c>
      <c r="Q65" s="155">
        <f t="shared" si="10"/>
        <v>20879.89829473391</v>
      </c>
      <c r="R65" s="156">
        <f t="shared" si="7"/>
        <v>331490.35532936174</v>
      </c>
      <c r="S65" s="56"/>
      <c r="T65" s="56"/>
      <c r="U65" s="56"/>
      <c r="V65" s="56"/>
      <c r="W65" s="56"/>
    </row>
    <row r="66" spans="1:23" ht="11.25">
      <c r="A66" s="130">
        <v>44</v>
      </c>
      <c r="B66" s="131"/>
      <c r="C66" s="148">
        <f t="shared" si="11"/>
        <v>10724.055113112296</v>
      </c>
      <c r="D66" s="131"/>
      <c r="E66" s="141">
        <f t="shared" si="8"/>
        <v>1401952.8265438967</v>
      </c>
      <c r="F66" s="74"/>
      <c r="G66" s="142">
        <v>44</v>
      </c>
      <c r="H66" s="149">
        <f t="shared" si="9"/>
        <v>20879.89829473391</v>
      </c>
      <c r="I66" s="150">
        <f t="shared" si="12"/>
        <v>918715.5249682921</v>
      </c>
      <c r="J66" s="150">
        <f t="shared" si="13"/>
        <v>170071.60638531484</v>
      </c>
      <c r="K66" s="151">
        <f t="shared" si="16"/>
        <v>1088787.131353607</v>
      </c>
      <c r="L66" s="74"/>
      <c r="M66" s="157">
        <f t="shared" si="14"/>
        <v>313165.69519028976</v>
      </c>
      <c r="N66" s="56"/>
      <c r="O66" s="153">
        <f t="shared" si="15"/>
        <v>2555.2381556638297</v>
      </c>
      <c r="P66" s="154">
        <f t="shared" si="6"/>
        <v>18324.66013907008</v>
      </c>
      <c r="Q66" s="155">
        <f t="shared" si="10"/>
        <v>20879.89829473391</v>
      </c>
      <c r="R66" s="156">
        <f t="shared" si="7"/>
        <v>313165.6951902917</v>
      </c>
      <c r="S66" s="56"/>
      <c r="T66" s="56"/>
      <c r="U66" s="56"/>
      <c r="V66" s="56"/>
      <c r="W66" s="56"/>
    </row>
    <row r="67" spans="1:23" ht="11.25">
      <c r="A67" s="130">
        <v>45</v>
      </c>
      <c r="B67" s="131"/>
      <c r="C67" s="148">
        <f t="shared" si="11"/>
        <v>10806.719704609202</v>
      </c>
      <c r="D67" s="131"/>
      <c r="E67" s="141">
        <f t="shared" si="8"/>
        <v>1412759.5462485058</v>
      </c>
      <c r="F67" s="74"/>
      <c r="G67" s="142">
        <v>45</v>
      </c>
      <c r="H67" s="149">
        <f t="shared" si="9"/>
        <v>20879.89829473391</v>
      </c>
      <c r="I67" s="150">
        <f t="shared" si="12"/>
        <v>939595.4232630259</v>
      </c>
      <c r="J67" s="150">
        <f t="shared" si="13"/>
        <v>178464.34052283247</v>
      </c>
      <c r="K67" s="151">
        <f t="shared" si="16"/>
        <v>1118059.7637858584</v>
      </c>
      <c r="L67" s="74"/>
      <c r="M67" s="157">
        <f t="shared" si="14"/>
        <v>294699.7824626474</v>
      </c>
      <c r="N67" s="56"/>
      <c r="O67" s="153">
        <f t="shared" si="15"/>
        <v>2413.9855670918314</v>
      </c>
      <c r="P67" s="154">
        <f t="shared" si="6"/>
        <v>18465.912727642077</v>
      </c>
      <c r="Q67" s="155">
        <f t="shared" si="10"/>
        <v>20879.89829473391</v>
      </c>
      <c r="R67" s="156">
        <f t="shared" si="7"/>
        <v>294699.78246264963</v>
      </c>
      <c r="S67" s="56"/>
      <c r="T67" s="56"/>
      <c r="U67" s="56"/>
      <c r="V67" s="56"/>
      <c r="W67" s="56"/>
    </row>
    <row r="68" spans="1:23" ht="11.25">
      <c r="A68" s="130">
        <v>46</v>
      </c>
      <c r="B68" s="131"/>
      <c r="C68" s="148">
        <f t="shared" si="11"/>
        <v>10890.02150233223</v>
      </c>
      <c r="D68" s="131"/>
      <c r="E68" s="141">
        <f t="shared" si="8"/>
        <v>1423649.5677508381</v>
      </c>
      <c r="F68" s="74"/>
      <c r="G68" s="142">
        <v>46</v>
      </c>
      <c r="H68" s="149">
        <f t="shared" si="9"/>
        <v>20879.89829473391</v>
      </c>
      <c r="I68" s="150">
        <f t="shared" si="12"/>
        <v>960475.3215577599</v>
      </c>
      <c r="J68" s="150">
        <f t="shared" si="13"/>
        <v>187082.71786868188</v>
      </c>
      <c r="K68" s="151">
        <f t="shared" si="16"/>
        <v>1147558.0394264418</v>
      </c>
      <c r="L68" s="74"/>
      <c r="M68" s="157">
        <f t="shared" si="14"/>
        <v>276091.52832439635</v>
      </c>
      <c r="N68" s="56"/>
      <c r="O68" s="153">
        <f t="shared" si="15"/>
        <v>2271.6441564829242</v>
      </c>
      <c r="P68" s="154">
        <f t="shared" si="6"/>
        <v>18608.254138250984</v>
      </c>
      <c r="Q68" s="155">
        <f t="shared" si="10"/>
        <v>20879.89829473391</v>
      </c>
      <c r="R68" s="156">
        <f t="shared" si="7"/>
        <v>276091.5283243986</v>
      </c>
      <c r="S68" s="56"/>
      <c r="T68" s="56"/>
      <c r="U68" s="56"/>
      <c r="V68" s="56"/>
      <c r="W68" s="56"/>
    </row>
    <row r="69" spans="1:23" ht="11.25">
      <c r="A69" s="130">
        <v>47</v>
      </c>
      <c r="B69" s="131"/>
      <c r="C69" s="148">
        <f t="shared" si="11"/>
        <v>10973.965418079377</v>
      </c>
      <c r="D69" s="131"/>
      <c r="E69" s="141">
        <f t="shared" si="8"/>
        <v>1434623.5331689175</v>
      </c>
      <c r="F69" s="74"/>
      <c r="G69" s="142">
        <v>47</v>
      </c>
      <c r="H69" s="149">
        <f t="shared" si="9"/>
        <v>20879.89829473391</v>
      </c>
      <c r="I69" s="150">
        <f t="shared" si="12"/>
        <v>981355.2198524937</v>
      </c>
      <c r="J69" s="150">
        <f t="shared" si="13"/>
        <v>195928.4777559276</v>
      </c>
      <c r="K69" s="151">
        <f t="shared" si="16"/>
        <v>1177283.6976084213</v>
      </c>
      <c r="L69" s="74"/>
      <c r="M69" s="157">
        <f t="shared" si="14"/>
        <v>257339.8355604962</v>
      </c>
      <c r="N69" s="56"/>
      <c r="O69" s="153">
        <f t="shared" si="15"/>
        <v>2128.205530833906</v>
      </c>
      <c r="P69" s="154">
        <f t="shared" si="6"/>
        <v>18751.692763900006</v>
      </c>
      <c r="Q69" s="155">
        <f t="shared" si="10"/>
        <v>20879.89829473391</v>
      </c>
      <c r="R69" s="156">
        <f t="shared" si="7"/>
        <v>257339.8355604986</v>
      </c>
      <c r="S69" s="56"/>
      <c r="T69" s="56"/>
      <c r="U69" s="56"/>
      <c r="V69" s="56"/>
      <c r="W69" s="56"/>
    </row>
    <row r="70" spans="1:23" ht="11.25">
      <c r="A70" s="130">
        <v>48</v>
      </c>
      <c r="B70" s="131"/>
      <c r="C70" s="148">
        <f t="shared" si="11"/>
        <v>11058.556401510405</v>
      </c>
      <c r="D70" s="131"/>
      <c r="E70" s="141">
        <f t="shared" si="8"/>
        <v>1445682.089570428</v>
      </c>
      <c r="F70" s="74"/>
      <c r="G70" s="142">
        <v>48</v>
      </c>
      <c r="H70" s="149">
        <f t="shared" si="9"/>
        <v>20879.89829473391</v>
      </c>
      <c r="I70" s="150">
        <f t="shared" si="12"/>
        <v>1002235.1181472277</v>
      </c>
      <c r="J70" s="150">
        <f t="shared" si="13"/>
        <v>205003.37292499258</v>
      </c>
      <c r="K70" s="151">
        <f t="shared" si="16"/>
        <v>1207238.4910722203</v>
      </c>
      <c r="L70" s="74"/>
      <c r="M70" s="157">
        <f t="shared" si="14"/>
        <v>238443.59849820775</v>
      </c>
      <c r="N70" s="56"/>
      <c r="O70" s="153">
        <f t="shared" si="15"/>
        <v>1983.66123244551</v>
      </c>
      <c r="P70" s="154">
        <f t="shared" si="6"/>
        <v>18896.2370622884</v>
      </c>
      <c r="Q70" s="155">
        <f t="shared" si="10"/>
        <v>20879.89829473391</v>
      </c>
      <c r="R70" s="156">
        <f t="shared" si="7"/>
        <v>238443.59849821022</v>
      </c>
      <c r="S70" s="56"/>
      <c r="T70" s="56"/>
      <c r="U70" s="56"/>
      <c r="V70" s="56"/>
      <c r="W70" s="56"/>
    </row>
    <row r="71" spans="1:23" ht="11.25">
      <c r="A71" s="130">
        <v>49</v>
      </c>
      <c r="B71" s="131"/>
      <c r="C71" s="148">
        <f t="shared" si="11"/>
        <v>11143.799440438715</v>
      </c>
      <c r="D71" s="131"/>
      <c r="E71" s="141">
        <f t="shared" si="8"/>
        <v>1456825.8890108666</v>
      </c>
      <c r="F71" s="74"/>
      <c r="G71" s="142">
        <v>49</v>
      </c>
      <c r="H71" s="149">
        <f t="shared" si="9"/>
        <v>20879.89829473391</v>
      </c>
      <c r="I71" s="150">
        <f t="shared" si="12"/>
        <v>1023115.0164419616</v>
      </c>
      <c r="J71" s="150">
        <f t="shared" si="13"/>
        <v>214309.16962700768</v>
      </c>
      <c r="K71" s="151">
        <f t="shared" si="16"/>
        <v>1237424.1860689693</v>
      </c>
      <c r="L71" s="74"/>
      <c r="M71" s="157">
        <f t="shared" si="14"/>
        <v>219401.70294189733</v>
      </c>
      <c r="N71" s="56"/>
      <c r="O71" s="153">
        <f t="shared" si="15"/>
        <v>1838.0027384237037</v>
      </c>
      <c r="P71" s="154">
        <f t="shared" si="6"/>
        <v>19041.895556310206</v>
      </c>
      <c r="Q71" s="155">
        <f t="shared" si="10"/>
        <v>20879.89829473391</v>
      </c>
      <c r="R71" s="156">
        <f t="shared" si="7"/>
        <v>219401.7029419</v>
      </c>
      <c r="S71" s="56"/>
      <c r="T71" s="56"/>
      <c r="U71" s="56"/>
      <c r="V71" s="56"/>
      <c r="W71" s="56"/>
    </row>
    <row r="72" spans="1:23" ht="11.25">
      <c r="A72" s="130">
        <v>50</v>
      </c>
      <c r="B72" s="131"/>
      <c r="C72" s="148">
        <f t="shared" si="11"/>
        <v>11229.69956112543</v>
      </c>
      <c r="D72" s="131"/>
      <c r="E72" s="141">
        <f t="shared" si="8"/>
        <v>1468055.588571992</v>
      </c>
      <c r="F72" s="74"/>
      <c r="G72" s="142">
        <v>50</v>
      </c>
      <c r="H72" s="149">
        <f t="shared" si="9"/>
        <v>20879.89829473391</v>
      </c>
      <c r="I72" s="150">
        <f t="shared" si="12"/>
        <v>1043994.9147366955</v>
      </c>
      <c r="J72" s="150">
        <f t="shared" si="13"/>
        <v>223847.64772795618</v>
      </c>
      <c r="K72" s="151">
        <f t="shared" si="16"/>
        <v>1267842.5624646517</v>
      </c>
      <c r="L72" s="74"/>
      <c r="M72" s="157">
        <f t="shared" si="14"/>
        <v>200213.02610734035</v>
      </c>
      <c r="N72" s="56"/>
      <c r="O72" s="153">
        <f t="shared" si="15"/>
        <v>1691.2214601771457</v>
      </c>
      <c r="P72" s="154">
        <f t="shared" si="6"/>
        <v>19188.676834556765</v>
      </c>
      <c r="Q72" s="155">
        <f t="shared" si="10"/>
        <v>20879.89829473391</v>
      </c>
      <c r="R72" s="156">
        <f t="shared" si="7"/>
        <v>200213.02610734323</v>
      </c>
      <c r="S72" s="56"/>
      <c r="T72" s="56"/>
      <c r="U72" s="56"/>
      <c r="V72" s="56"/>
      <c r="W72" s="56"/>
    </row>
    <row r="73" spans="1:23" ht="11.25">
      <c r="A73" s="130">
        <v>51</v>
      </c>
      <c r="B73" s="131"/>
      <c r="C73" s="148">
        <f t="shared" si="11"/>
        <v>11316.26182857577</v>
      </c>
      <c r="D73" s="131"/>
      <c r="E73" s="141">
        <f t="shared" si="8"/>
        <v>1479371.8504005678</v>
      </c>
      <c r="F73" s="74"/>
      <c r="G73" s="142">
        <v>51</v>
      </c>
      <c r="H73" s="149">
        <f t="shared" si="9"/>
        <v>20879.89829473391</v>
      </c>
      <c r="I73" s="150">
        <f t="shared" si="12"/>
        <v>1064874.8130314294</v>
      </c>
      <c r="J73" s="150">
        <f t="shared" si="13"/>
        <v>233620.60081362142</v>
      </c>
      <c r="K73" s="151">
        <f t="shared" si="16"/>
        <v>1298495.4138450508</v>
      </c>
      <c r="L73" s="74"/>
      <c r="M73" s="157">
        <f t="shared" si="14"/>
        <v>180876.4365555169</v>
      </c>
      <c r="N73" s="56"/>
      <c r="O73" s="153">
        <f t="shared" si="15"/>
        <v>1543.3087429107707</v>
      </c>
      <c r="P73" s="154">
        <f t="shared" si="6"/>
        <v>19336.58955182314</v>
      </c>
      <c r="Q73" s="155">
        <f t="shared" si="10"/>
        <v>20879.89829473391</v>
      </c>
      <c r="R73" s="156">
        <f t="shared" si="7"/>
        <v>180876.4365555201</v>
      </c>
      <c r="S73" s="56"/>
      <c r="T73" s="56"/>
      <c r="U73" s="56"/>
      <c r="V73" s="56"/>
      <c r="W73" s="56"/>
    </row>
    <row r="74" spans="1:23" ht="11.25">
      <c r="A74" s="130">
        <v>52</v>
      </c>
      <c r="B74" s="131"/>
      <c r="C74" s="148">
        <f t="shared" si="11"/>
        <v>11403.491346837709</v>
      </c>
      <c r="D74" s="131"/>
      <c r="E74" s="141">
        <f t="shared" si="8"/>
        <v>1490775.3417474055</v>
      </c>
      <c r="F74" s="74"/>
      <c r="G74" s="142">
        <v>52</v>
      </c>
      <c r="H74" s="149">
        <f t="shared" si="9"/>
        <v>20879.89829473391</v>
      </c>
      <c r="I74" s="150">
        <f t="shared" si="12"/>
        <v>1085754.7113261633</v>
      </c>
      <c r="J74" s="150">
        <f t="shared" si="13"/>
        <v>243629.83629534394</v>
      </c>
      <c r="K74" s="151">
        <f t="shared" si="16"/>
        <v>1329384.5476215072</v>
      </c>
      <c r="L74" s="74"/>
      <c r="M74" s="157">
        <f t="shared" si="14"/>
        <v>161390.79412589828</v>
      </c>
      <c r="N74" s="56"/>
      <c r="O74" s="153">
        <f t="shared" si="15"/>
        <v>1394.2558651154675</v>
      </c>
      <c r="P74" s="154">
        <f t="shared" si="6"/>
        <v>19485.64242961844</v>
      </c>
      <c r="Q74" s="155">
        <f t="shared" si="10"/>
        <v>20879.89829473391</v>
      </c>
      <c r="R74" s="156">
        <f t="shared" si="7"/>
        <v>161390.79412590165</v>
      </c>
      <c r="S74" s="56"/>
      <c r="T74" s="56"/>
      <c r="U74" s="56"/>
      <c r="V74" s="56"/>
      <c r="W74" s="56"/>
    </row>
    <row r="75" spans="1:23" ht="11.25">
      <c r="A75" s="130">
        <v>53</v>
      </c>
      <c r="B75" s="131"/>
      <c r="C75" s="148">
        <f t="shared" si="11"/>
        <v>11491.393259302917</v>
      </c>
      <c r="D75" s="131"/>
      <c r="E75" s="141">
        <f t="shared" si="8"/>
        <v>1502266.7350067084</v>
      </c>
      <c r="F75" s="74"/>
      <c r="G75" s="142">
        <v>53</v>
      </c>
      <c r="H75" s="149">
        <f t="shared" si="9"/>
        <v>20879.89829473391</v>
      </c>
      <c r="I75" s="150">
        <f t="shared" si="12"/>
        <v>1106634.6096208973</v>
      </c>
      <c r="J75" s="150">
        <f t="shared" si="13"/>
        <v>253877.17551659304</v>
      </c>
      <c r="K75" s="151">
        <f t="shared" si="16"/>
        <v>1360511.7851374904</v>
      </c>
      <c r="L75" s="74"/>
      <c r="M75" s="157">
        <f t="shared" si="14"/>
        <v>141754.94986921805</v>
      </c>
      <c r="N75" s="56"/>
      <c r="O75" s="153">
        <f t="shared" si="15"/>
        <v>1244.054038053825</v>
      </c>
      <c r="P75" s="154">
        <f t="shared" si="6"/>
        <v>19635.844256680084</v>
      </c>
      <c r="Q75" s="155">
        <f t="shared" si="10"/>
        <v>20879.89829473391</v>
      </c>
      <c r="R75" s="156">
        <f t="shared" si="7"/>
        <v>141754.94986922157</v>
      </c>
      <c r="S75" s="56"/>
      <c r="T75" s="56"/>
      <c r="U75" s="56"/>
      <c r="V75" s="56"/>
      <c r="W75" s="56"/>
    </row>
    <row r="76" spans="1:23" ht="11.25">
      <c r="A76" s="130">
        <v>54</v>
      </c>
      <c r="B76" s="131"/>
      <c r="C76" s="148">
        <f t="shared" si="11"/>
        <v>11579.972749010043</v>
      </c>
      <c r="D76" s="131"/>
      <c r="E76" s="141">
        <f t="shared" si="8"/>
        <v>1513846.7077557184</v>
      </c>
      <c r="F76" s="74"/>
      <c r="G76" s="142">
        <v>54</v>
      </c>
      <c r="H76" s="149">
        <f t="shared" si="9"/>
        <v>20879.89829473391</v>
      </c>
      <c r="I76" s="150">
        <f t="shared" si="12"/>
        <v>1127514.5079156312</v>
      </c>
      <c r="J76" s="150">
        <f t="shared" si="13"/>
        <v>264364.45386036136</v>
      </c>
      <c r="K76" s="151">
        <f t="shared" si="16"/>
        <v>1391878.9617759925</v>
      </c>
      <c r="L76" s="74"/>
      <c r="M76" s="157">
        <f t="shared" si="14"/>
        <v>121967.74597972585</v>
      </c>
      <c r="N76" s="56"/>
      <c r="O76" s="153">
        <f t="shared" si="15"/>
        <v>1092.6944052419162</v>
      </c>
      <c r="P76" s="154">
        <f t="shared" si="6"/>
        <v>19787.203889491993</v>
      </c>
      <c r="Q76" s="155">
        <f t="shared" si="10"/>
        <v>20879.89829473391</v>
      </c>
      <c r="R76" s="156">
        <f t="shared" si="7"/>
        <v>121967.74597972957</v>
      </c>
      <c r="S76" s="56"/>
      <c r="T76" s="56"/>
      <c r="U76" s="56"/>
      <c r="V76" s="56"/>
      <c r="W76" s="56"/>
    </row>
    <row r="77" spans="1:23" ht="11.25">
      <c r="A77" s="130">
        <v>55</v>
      </c>
      <c r="B77" s="131"/>
      <c r="C77" s="148">
        <f t="shared" si="11"/>
        <v>11669.235038950328</v>
      </c>
      <c r="D77" s="131"/>
      <c r="E77" s="141">
        <f t="shared" si="8"/>
        <v>1525515.9427946687</v>
      </c>
      <c r="F77" s="74"/>
      <c r="G77" s="142">
        <v>55</v>
      </c>
      <c r="H77" s="149">
        <f t="shared" si="9"/>
        <v>20879.89829473391</v>
      </c>
      <c r="I77" s="150">
        <f t="shared" si="12"/>
        <v>1148394.406210365</v>
      </c>
      <c r="J77" s="150">
        <f t="shared" si="13"/>
        <v>275093.5208573849</v>
      </c>
      <c r="K77" s="151">
        <f t="shared" si="16"/>
        <v>1423487.92706775</v>
      </c>
      <c r="L77" s="74"/>
      <c r="M77" s="157">
        <f t="shared" si="14"/>
        <v>102028.01572691882</v>
      </c>
      <c r="N77" s="56"/>
      <c r="O77" s="153">
        <f t="shared" si="15"/>
        <v>940.1680419270821</v>
      </c>
      <c r="P77" s="154">
        <f t="shared" si="6"/>
        <v>19939.73025280683</v>
      </c>
      <c r="Q77" s="155">
        <f t="shared" si="10"/>
        <v>20879.89829473391</v>
      </c>
      <c r="R77" s="156">
        <f t="shared" si="7"/>
        <v>102028.01572692275</v>
      </c>
      <c r="S77" s="56"/>
      <c r="T77" s="56"/>
      <c r="U77" s="56"/>
      <c r="V77" s="56"/>
      <c r="W77" s="56"/>
    </row>
    <row r="78" spans="1:23" ht="11.25">
      <c r="A78" s="130">
        <v>56</v>
      </c>
      <c r="B78" s="131"/>
      <c r="C78" s="148">
        <f t="shared" si="11"/>
        <v>11759.18539237557</v>
      </c>
      <c r="D78" s="131"/>
      <c r="E78" s="141">
        <f t="shared" si="8"/>
        <v>1537275.1281870443</v>
      </c>
      <c r="F78" s="74"/>
      <c r="G78" s="142">
        <v>56</v>
      </c>
      <c r="H78" s="149">
        <f t="shared" si="9"/>
        <v>20879.89829473391</v>
      </c>
      <c r="I78" s="150">
        <f t="shared" si="12"/>
        <v>1169274.304505099</v>
      </c>
      <c r="J78" s="150">
        <f t="shared" si="13"/>
        <v>286066.24029519875</v>
      </c>
      <c r="K78" s="151">
        <f t="shared" si="16"/>
        <v>1455340.5448002978</v>
      </c>
      <c r="L78" s="74"/>
      <c r="M78" s="157">
        <f t="shared" si="14"/>
        <v>81934.58338674647</v>
      </c>
      <c r="N78" s="56"/>
      <c r="O78" s="153">
        <f t="shared" si="15"/>
        <v>786.4659545616961</v>
      </c>
      <c r="P78" s="154">
        <f t="shared" si="6"/>
        <v>20093.432340172214</v>
      </c>
      <c r="Q78" s="155">
        <f t="shared" si="10"/>
        <v>20879.89829473391</v>
      </c>
      <c r="R78" s="156">
        <f t="shared" si="7"/>
        <v>81934.58338675054</v>
      </c>
      <c r="S78" s="56"/>
      <c r="T78" s="56"/>
      <c r="U78" s="56"/>
      <c r="V78" s="56"/>
      <c r="W78" s="56"/>
    </row>
    <row r="79" spans="1:23" ht="11.25">
      <c r="A79" s="130">
        <v>57</v>
      </c>
      <c r="B79" s="131"/>
      <c r="C79" s="148">
        <f t="shared" si="11"/>
        <v>11849.829113108466</v>
      </c>
      <c r="D79" s="131"/>
      <c r="E79" s="141">
        <f t="shared" si="8"/>
        <v>1549124.9573001529</v>
      </c>
      <c r="F79" s="74"/>
      <c r="G79" s="142">
        <v>57</v>
      </c>
      <c r="H79" s="149">
        <f t="shared" si="9"/>
        <v>20879.89829473391</v>
      </c>
      <c r="I79" s="150">
        <f t="shared" si="12"/>
        <v>1190154.202799833</v>
      </c>
      <c r="J79" s="150">
        <f t="shared" si="13"/>
        <v>297284.4903280346</v>
      </c>
      <c r="K79" s="151">
        <f t="shared" si="16"/>
        <v>1487438.6931278675</v>
      </c>
      <c r="L79" s="74"/>
      <c r="M79" s="157">
        <f t="shared" si="14"/>
        <v>61686.26417228533</v>
      </c>
      <c r="N79" s="56"/>
      <c r="O79" s="153">
        <f t="shared" si="15"/>
        <v>631.5790802728687</v>
      </c>
      <c r="P79" s="154">
        <f t="shared" si="6"/>
        <v>20248.31921446104</v>
      </c>
      <c r="Q79" s="155">
        <f t="shared" si="10"/>
        <v>20879.89829473391</v>
      </c>
      <c r="R79" s="156">
        <f t="shared" si="7"/>
        <v>61686.264172289506</v>
      </c>
      <c r="S79" s="56"/>
      <c r="T79" s="56"/>
      <c r="U79" s="56"/>
      <c r="V79" s="56"/>
      <c r="W79" s="56"/>
    </row>
    <row r="80" spans="1:23" ht="11.25">
      <c r="A80" s="130">
        <v>58</v>
      </c>
      <c r="B80" s="131"/>
      <c r="C80" s="148">
        <f t="shared" si="11"/>
        <v>11941.171545855344</v>
      </c>
      <c r="D80" s="131"/>
      <c r="E80" s="141">
        <f t="shared" si="8"/>
        <v>1561066.128846008</v>
      </c>
      <c r="F80" s="74"/>
      <c r="G80" s="142">
        <v>58</v>
      </c>
      <c r="H80" s="149">
        <f t="shared" si="9"/>
        <v>20879.89829473391</v>
      </c>
      <c r="I80" s="150">
        <f t="shared" si="12"/>
        <v>1211034.1010945668</v>
      </c>
      <c r="J80" s="150">
        <f t="shared" si="13"/>
        <v>308750.1635875623</v>
      </c>
      <c r="K80" s="151">
        <f t="shared" si="16"/>
        <v>1519784.264682129</v>
      </c>
      <c r="L80" s="74"/>
      <c r="M80" s="157">
        <f t="shared" si="14"/>
        <v>41281.86416387907</v>
      </c>
      <c r="N80" s="56"/>
      <c r="O80" s="153">
        <f t="shared" si="15"/>
        <v>475.4982863280649</v>
      </c>
      <c r="P80" s="154">
        <f t="shared" si="6"/>
        <v>20404.400008405846</v>
      </c>
      <c r="Q80" s="155">
        <f t="shared" si="10"/>
        <v>20879.89829473391</v>
      </c>
      <c r="R80" s="156">
        <f t="shared" si="7"/>
        <v>41281.864163883656</v>
      </c>
      <c r="S80" s="56"/>
      <c r="T80" s="56"/>
      <c r="U80" s="56"/>
      <c r="V80" s="56"/>
      <c r="W80" s="56"/>
    </row>
    <row r="81" spans="1:23" ht="11.25">
      <c r="A81" s="130">
        <v>59</v>
      </c>
      <c r="B81" s="131"/>
      <c r="C81" s="148">
        <f t="shared" si="11"/>
        <v>12033.21807652131</v>
      </c>
      <c r="D81" s="131"/>
      <c r="E81" s="141">
        <f t="shared" si="8"/>
        <v>1573099.3469225294</v>
      </c>
      <c r="F81" s="74"/>
      <c r="G81" s="142">
        <v>59</v>
      </c>
      <c r="H81" s="149">
        <f t="shared" si="9"/>
        <v>20879.89829473391</v>
      </c>
      <c r="I81" s="150">
        <f t="shared" si="12"/>
        <v>1231913.9993893006</v>
      </c>
      <c r="J81" s="150">
        <f t="shared" si="13"/>
        <v>320465.16729448736</v>
      </c>
      <c r="K81" s="151">
        <f t="shared" si="16"/>
        <v>1552379.166683788</v>
      </c>
      <c r="L81" s="74"/>
      <c r="M81" s="157">
        <f t="shared" si="14"/>
        <v>20720.18023874145</v>
      </c>
      <c r="N81" s="56"/>
      <c r="O81" s="153">
        <f t="shared" si="15"/>
        <v>318.21436959660315</v>
      </c>
      <c r="P81" s="154">
        <f t="shared" si="6"/>
        <v>20561.683925137306</v>
      </c>
      <c r="Q81" s="155">
        <f t="shared" si="10"/>
        <v>20879.89829473391</v>
      </c>
      <c r="R81" s="156">
        <f t="shared" si="7"/>
        <v>20720.18023874635</v>
      </c>
      <c r="S81" s="56"/>
      <c r="T81" s="56"/>
      <c r="U81" s="56"/>
      <c r="V81" s="56"/>
      <c r="W81" s="56"/>
    </row>
    <row r="82" spans="1:23" ht="11.25">
      <c r="A82" s="130">
        <v>60</v>
      </c>
      <c r="B82" s="131"/>
      <c r="C82" s="148">
        <f t="shared" si="11"/>
        <v>12125.97413252783</v>
      </c>
      <c r="D82" s="131"/>
      <c r="E82" s="141">
        <f t="shared" si="8"/>
        <v>1585225.3210550572</v>
      </c>
      <c r="F82" s="74"/>
      <c r="G82" s="142">
        <v>60</v>
      </c>
      <c r="H82" s="149">
        <f t="shared" si="9"/>
        <v>20879.89829473391</v>
      </c>
      <c r="I82" s="150">
        <f t="shared" si="12"/>
        <v>1252793.8976840347</v>
      </c>
      <c r="J82" s="150">
        <f t="shared" si="13"/>
        <v>332431.42337100813</v>
      </c>
      <c r="K82" s="151">
        <f t="shared" si="16"/>
        <v>1585225.3210550428</v>
      </c>
      <c r="L82" s="74"/>
      <c r="M82" s="157">
        <f t="shared" si="14"/>
        <v>1.4435499906539917E-08</v>
      </c>
      <c r="N82" s="56"/>
      <c r="O82" s="153">
        <f t="shared" si="15"/>
        <v>159.7180560070031</v>
      </c>
      <c r="P82" s="154">
        <f t="shared" si="6"/>
        <v>20720.180238726905</v>
      </c>
      <c r="Q82" s="155">
        <f t="shared" si="10"/>
        <v>20879.89829473391</v>
      </c>
      <c r="R82" s="156">
        <f t="shared" si="7"/>
        <v>1.9444996723905206E-08</v>
      </c>
      <c r="S82" s="56"/>
      <c r="T82" s="56"/>
      <c r="U82" s="56"/>
      <c r="V82" s="56"/>
      <c r="W82" s="56"/>
    </row>
    <row r="83" spans="1:23" ht="12" thickBot="1">
      <c r="A83" s="158"/>
      <c r="B83" s="159"/>
      <c r="C83" s="160"/>
      <c r="D83" s="159"/>
      <c r="E83" s="161"/>
      <c r="F83" s="162"/>
      <c r="G83" s="163"/>
      <c r="H83" s="164"/>
      <c r="I83" s="164"/>
      <c r="J83" s="165"/>
      <c r="K83" s="166"/>
      <c r="L83" s="162"/>
      <c r="M83" s="167"/>
      <c r="N83" s="168"/>
      <c r="O83" s="169"/>
      <c r="P83" s="170"/>
      <c r="Q83" s="170"/>
      <c r="R83" s="171"/>
      <c r="S83" s="56"/>
      <c r="T83" s="56"/>
      <c r="U83" s="56"/>
      <c r="V83" s="56"/>
      <c r="W83" s="56"/>
    </row>
    <row r="84" spans="1:23" ht="11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168"/>
      <c r="O84" s="56"/>
      <c r="P84" s="56"/>
      <c r="Q84" s="56"/>
      <c r="R84" s="56"/>
      <c r="S84" s="56"/>
      <c r="T84" s="56"/>
      <c r="U84" s="56"/>
      <c r="V84" s="56"/>
      <c r="W84" s="56"/>
    </row>
    <row r="85" spans="1:23" ht="12">
      <c r="A85" s="56"/>
      <c r="B85" s="56"/>
      <c r="C85" s="56"/>
      <c r="D85" s="56"/>
      <c r="E85" s="103" t="s">
        <v>43</v>
      </c>
      <c r="F85" s="103"/>
      <c r="G85" s="103"/>
      <c r="H85" s="103"/>
      <c r="I85" s="103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</row>
    <row r="86" spans="1:23" ht="12">
      <c r="A86" s="56"/>
      <c r="B86" s="56"/>
      <c r="C86" s="56"/>
      <c r="D86" s="56"/>
      <c r="E86" s="103" t="s">
        <v>44</v>
      </c>
      <c r="F86" s="103"/>
      <c r="G86" s="103"/>
      <c r="H86" s="103"/>
      <c r="I86" s="103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</row>
    <row r="87" spans="1:23" ht="11.25" hidden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>
        <f>F90</f>
        <v>0.007708333333333333</v>
      </c>
      <c r="L87" s="56"/>
      <c r="M87" s="56"/>
      <c r="N87" s="56"/>
      <c r="O87" s="56"/>
      <c r="P87" s="56"/>
      <c r="Q87" s="56"/>
      <c r="R87" s="56"/>
      <c r="S87" s="56"/>
      <c r="T87" s="56"/>
      <c r="U87" s="56">
        <f aca="true" t="shared" si="17" ref="U87:U118">F90</f>
        <v>0.007708333333333333</v>
      </c>
      <c r="V87" s="56"/>
      <c r="W87" s="56"/>
    </row>
    <row r="88" spans="1:23" ht="11.25" hidden="1">
      <c r="A88" s="56"/>
      <c r="B88" s="56"/>
      <c r="C88" s="56"/>
      <c r="D88" s="56"/>
      <c r="E88" s="56">
        <f>(1200+H3)/1200</f>
        <v>1.0077083333333334</v>
      </c>
      <c r="F88" s="56">
        <f>E88^F9</f>
        <v>1.5974447662382</v>
      </c>
      <c r="G88" s="56"/>
      <c r="H88" s="56"/>
      <c r="I88" s="56"/>
      <c r="J88" s="56"/>
      <c r="K88" s="56">
        <f>K87</f>
        <v>0.007708333333333333</v>
      </c>
      <c r="L88" s="56">
        <f>1+K88</f>
        <v>1.0077083333333334</v>
      </c>
      <c r="M88" s="56">
        <f aca="true" t="shared" si="18" ref="M88:M119">L88^G23</f>
        <v>1.0077083333333334</v>
      </c>
      <c r="N88" s="168">
        <f>H23</f>
        <v>20879.89829473391</v>
      </c>
      <c r="O88" s="56"/>
      <c r="P88" s="56"/>
      <c r="Q88" s="56"/>
      <c r="R88" s="56"/>
      <c r="S88" s="56"/>
      <c r="T88" s="56"/>
      <c r="U88" s="56">
        <f t="shared" si="17"/>
        <v>0.007708333333333333</v>
      </c>
      <c r="V88" s="56"/>
      <c r="W88" s="56"/>
    </row>
    <row r="89" spans="1:23" ht="11.25" hidden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>
        <f aca="true" t="shared" si="19" ref="K89:K147">K88</f>
        <v>0.007708333333333333</v>
      </c>
      <c r="L89" s="56">
        <f>L88</f>
        <v>1.0077083333333334</v>
      </c>
      <c r="M89" s="56">
        <f t="shared" si="18"/>
        <v>1.0154760850694446</v>
      </c>
      <c r="N89" s="168">
        <f aca="true" t="shared" si="20" ref="N89:N120">H24*M88</f>
        <v>21040.84751075582</v>
      </c>
      <c r="O89" s="56"/>
      <c r="P89" s="56"/>
      <c r="Q89" s="56"/>
      <c r="R89" s="56"/>
      <c r="S89" s="56"/>
      <c r="T89" s="56"/>
      <c r="U89" s="56">
        <f t="shared" si="17"/>
        <v>0.007708333333333333</v>
      </c>
      <c r="V89" s="56"/>
      <c r="W89" s="56"/>
    </row>
    <row r="90" spans="1:23" ht="11.25" hidden="1">
      <c r="A90" s="56"/>
      <c r="B90" s="56"/>
      <c r="C90" s="56"/>
      <c r="D90" s="56"/>
      <c r="E90" s="56"/>
      <c r="F90" s="56">
        <f>1*1/12*H3/100</f>
        <v>0.007708333333333333</v>
      </c>
      <c r="G90" s="56"/>
      <c r="H90" s="56"/>
      <c r="I90" s="56"/>
      <c r="J90" s="56"/>
      <c r="K90" s="56">
        <f t="shared" si="19"/>
        <v>0.007708333333333333</v>
      </c>
      <c r="L90" s="56">
        <f aca="true" t="shared" si="21" ref="L90:L147">L89</f>
        <v>1.0077083333333334</v>
      </c>
      <c r="M90" s="56">
        <f t="shared" si="18"/>
        <v>1.0233037132251883</v>
      </c>
      <c r="N90" s="168">
        <f t="shared" si="20"/>
        <v>21203.037376984565</v>
      </c>
      <c r="O90" s="56"/>
      <c r="P90" s="56"/>
      <c r="Q90" s="56"/>
      <c r="R90" s="56"/>
      <c r="S90" s="56"/>
      <c r="T90" s="56"/>
      <c r="U90" s="56">
        <f t="shared" si="17"/>
        <v>0.007708333333333333</v>
      </c>
      <c r="V90" s="56"/>
      <c r="W90" s="56"/>
    </row>
    <row r="91" spans="1:23" ht="11.25" hidden="1">
      <c r="A91" s="56"/>
      <c r="B91" s="56"/>
      <c r="C91" s="56"/>
      <c r="D91" s="56"/>
      <c r="E91" s="56"/>
      <c r="F91" s="56">
        <f>F90</f>
        <v>0.007708333333333333</v>
      </c>
      <c r="G91" s="56"/>
      <c r="H91" s="56"/>
      <c r="I91" s="56"/>
      <c r="J91" s="56"/>
      <c r="K91" s="56">
        <f t="shared" si="19"/>
        <v>0.007708333333333333</v>
      </c>
      <c r="L91" s="56">
        <f t="shared" si="21"/>
        <v>1.0077083333333334</v>
      </c>
      <c r="M91" s="56">
        <f t="shared" si="18"/>
        <v>1.031191679347966</v>
      </c>
      <c r="N91" s="168">
        <f t="shared" si="20"/>
        <v>21366.477456765486</v>
      </c>
      <c r="O91" s="56"/>
      <c r="P91" s="56"/>
      <c r="Q91" s="56"/>
      <c r="R91" s="56"/>
      <c r="S91" s="56"/>
      <c r="T91" s="56"/>
      <c r="U91" s="56">
        <f t="shared" si="17"/>
        <v>0.007708333333333333</v>
      </c>
      <c r="V91" s="56"/>
      <c r="W91" s="56"/>
    </row>
    <row r="92" spans="1:23" ht="11.25" hidden="1">
      <c r="A92" s="56"/>
      <c r="B92" s="56"/>
      <c r="C92" s="56"/>
      <c r="D92" s="56"/>
      <c r="E92" s="56"/>
      <c r="F92" s="56">
        <f aca="true" t="shared" si="22" ref="F92:F150">F91</f>
        <v>0.007708333333333333</v>
      </c>
      <c r="G92" s="56"/>
      <c r="H92" s="56"/>
      <c r="I92" s="56"/>
      <c r="J92" s="56"/>
      <c r="K92" s="56">
        <f t="shared" si="19"/>
        <v>0.007708333333333333</v>
      </c>
      <c r="L92" s="56">
        <f t="shared" si="21"/>
        <v>1.0077083333333334</v>
      </c>
      <c r="M92" s="56">
        <f t="shared" si="18"/>
        <v>1.03914044854294</v>
      </c>
      <c r="N92" s="168">
        <f t="shared" si="20"/>
        <v>21531.177387161395</v>
      </c>
      <c r="O92" s="56"/>
      <c r="P92" s="56"/>
      <c r="Q92" s="56"/>
      <c r="R92" s="56"/>
      <c r="S92" s="56"/>
      <c r="T92" s="56"/>
      <c r="U92" s="56">
        <f t="shared" si="17"/>
        <v>0.007708333333333333</v>
      </c>
      <c r="V92" s="56"/>
      <c r="W92" s="56"/>
    </row>
    <row r="93" spans="1:23" ht="11.25" hidden="1">
      <c r="A93" s="56"/>
      <c r="B93" s="56"/>
      <c r="C93" s="56"/>
      <c r="D93" s="56"/>
      <c r="E93" s="56"/>
      <c r="F93" s="56">
        <f t="shared" si="22"/>
        <v>0.007708333333333333</v>
      </c>
      <c r="G93" s="56"/>
      <c r="H93" s="56"/>
      <c r="I93" s="56"/>
      <c r="J93" s="56"/>
      <c r="K93" s="56">
        <f t="shared" si="19"/>
        <v>0.007708333333333333</v>
      </c>
      <c r="L93" s="56">
        <f t="shared" si="21"/>
        <v>1.0077083333333334</v>
      </c>
      <c r="M93" s="56">
        <f t="shared" si="18"/>
        <v>1.0471504895004586</v>
      </c>
      <c r="N93" s="168">
        <f t="shared" si="20"/>
        <v>21697.146879520766</v>
      </c>
      <c r="O93" s="56"/>
      <c r="P93" s="56"/>
      <c r="Q93" s="56"/>
      <c r="R93" s="56"/>
      <c r="S93" s="56"/>
      <c r="T93" s="56"/>
      <c r="U93" s="56">
        <f t="shared" si="17"/>
        <v>0.007708333333333333</v>
      </c>
      <c r="V93" s="56"/>
      <c r="W93" s="56"/>
    </row>
    <row r="94" spans="1:23" ht="11.25" hidden="1">
      <c r="A94" s="56"/>
      <c r="B94" s="56"/>
      <c r="C94" s="56"/>
      <c r="D94" s="56"/>
      <c r="E94" s="56"/>
      <c r="F94" s="56">
        <f t="shared" si="22"/>
        <v>0.007708333333333333</v>
      </c>
      <c r="G94" s="56"/>
      <c r="H94" s="56"/>
      <c r="I94" s="56"/>
      <c r="J94" s="56"/>
      <c r="K94" s="56">
        <f t="shared" si="19"/>
        <v>0.007708333333333333</v>
      </c>
      <c r="L94" s="56">
        <f t="shared" si="21"/>
        <v>1.0077083333333334</v>
      </c>
      <c r="M94" s="56">
        <f t="shared" si="18"/>
        <v>1.0552222745236914</v>
      </c>
      <c r="N94" s="168">
        <f t="shared" si="20"/>
        <v>21864.395720050405</v>
      </c>
      <c r="O94" s="56"/>
      <c r="P94" s="56"/>
      <c r="Q94" s="56"/>
      <c r="R94" s="56"/>
      <c r="S94" s="56"/>
      <c r="T94" s="56"/>
      <c r="U94" s="56">
        <f t="shared" si="17"/>
        <v>0.007708333333333333</v>
      </c>
      <c r="V94" s="56"/>
      <c r="W94" s="56"/>
    </row>
    <row r="95" spans="1:23" ht="11.25" hidden="1">
      <c r="A95" s="56"/>
      <c r="B95" s="56"/>
      <c r="C95" s="56"/>
      <c r="D95" s="56"/>
      <c r="E95" s="56"/>
      <c r="F95" s="56">
        <f t="shared" si="22"/>
        <v>0.007708333333333333</v>
      </c>
      <c r="G95" s="56"/>
      <c r="H95" s="56"/>
      <c r="I95" s="56"/>
      <c r="J95" s="56"/>
      <c r="K95" s="56">
        <f t="shared" si="19"/>
        <v>0.007708333333333333</v>
      </c>
      <c r="L95" s="56">
        <f t="shared" si="21"/>
        <v>1.0077083333333334</v>
      </c>
      <c r="M95" s="56">
        <f t="shared" si="18"/>
        <v>1.0633562795564784</v>
      </c>
      <c r="N95" s="168">
        <f t="shared" si="20"/>
        <v>22032.93377039246</v>
      </c>
      <c r="O95" s="56"/>
      <c r="P95" s="56"/>
      <c r="Q95" s="56"/>
      <c r="R95" s="56"/>
      <c r="S95" s="56"/>
      <c r="T95" s="56"/>
      <c r="U95" s="56">
        <f t="shared" si="17"/>
        <v>0.007708333333333333</v>
      </c>
      <c r="V95" s="56"/>
      <c r="W95" s="56"/>
    </row>
    <row r="96" spans="1:23" ht="11.25" hidden="1">
      <c r="A96" s="56"/>
      <c r="B96" s="56"/>
      <c r="C96" s="56"/>
      <c r="D96" s="56"/>
      <c r="E96" s="56"/>
      <c r="F96" s="56">
        <f t="shared" si="22"/>
        <v>0.007708333333333333</v>
      </c>
      <c r="G96" s="56"/>
      <c r="H96" s="56"/>
      <c r="I96" s="56"/>
      <c r="J96" s="56"/>
      <c r="K96" s="56">
        <f t="shared" si="19"/>
        <v>0.007708333333333333</v>
      </c>
      <c r="L96" s="56">
        <f t="shared" si="21"/>
        <v>1.0077083333333334</v>
      </c>
      <c r="M96" s="56">
        <f t="shared" si="18"/>
        <v>1.071552984211393</v>
      </c>
      <c r="N96" s="168">
        <f t="shared" si="20"/>
        <v>22202.770968205907</v>
      </c>
      <c r="O96" s="56"/>
      <c r="P96" s="56"/>
      <c r="Q96" s="56"/>
      <c r="R96" s="56"/>
      <c r="S96" s="56"/>
      <c r="T96" s="56"/>
      <c r="U96" s="56">
        <f t="shared" si="17"/>
        <v>0.007708333333333333</v>
      </c>
      <c r="V96" s="56"/>
      <c r="W96" s="56"/>
    </row>
    <row r="97" spans="1:23" ht="11.25" hidden="1">
      <c r="A97" s="56"/>
      <c r="B97" s="56"/>
      <c r="C97" s="56"/>
      <c r="D97" s="56"/>
      <c r="E97" s="56"/>
      <c r="F97" s="56">
        <f t="shared" si="22"/>
        <v>0.007708333333333333</v>
      </c>
      <c r="G97" s="56"/>
      <c r="H97" s="56"/>
      <c r="I97" s="56"/>
      <c r="J97" s="56"/>
      <c r="K97" s="56">
        <f t="shared" si="19"/>
        <v>0.007708333333333333</v>
      </c>
      <c r="L97" s="56">
        <f t="shared" si="21"/>
        <v>1.0077083333333334</v>
      </c>
      <c r="M97" s="56">
        <f t="shared" si="18"/>
        <v>1.0798128717980227</v>
      </c>
      <c r="N97" s="168">
        <f t="shared" si="20"/>
        <v>22373.917327752493</v>
      </c>
      <c r="O97" s="56"/>
      <c r="P97" s="56"/>
      <c r="Q97" s="56"/>
      <c r="R97" s="56"/>
      <c r="S97" s="56"/>
      <c r="T97" s="56"/>
      <c r="U97" s="56">
        <f t="shared" si="17"/>
        <v>0.007708333333333333</v>
      </c>
      <c r="V97" s="56"/>
      <c r="W97" s="56"/>
    </row>
    <row r="98" spans="1:23" ht="11.25" hidden="1">
      <c r="A98" s="56"/>
      <c r="B98" s="56"/>
      <c r="C98" s="56"/>
      <c r="D98" s="56"/>
      <c r="E98" s="56"/>
      <c r="F98" s="56">
        <f t="shared" si="22"/>
        <v>0.007708333333333333</v>
      </c>
      <c r="G98" s="56"/>
      <c r="H98" s="56"/>
      <c r="I98" s="56"/>
      <c r="J98" s="56"/>
      <c r="K98" s="56">
        <f t="shared" si="19"/>
        <v>0.007708333333333333</v>
      </c>
      <c r="L98" s="56">
        <f t="shared" si="21"/>
        <v>1.0077083333333334</v>
      </c>
      <c r="M98" s="56">
        <f t="shared" si="18"/>
        <v>1.0881364293514657</v>
      </c>
      <c r="N98" s="168">
        <f t="shared" si="20"/>
        <v>22546.38294048726</v>
      </c>
      <c r="O98" s="56"/>
      <c r="P98" s="56"/>
      <c r="Q98" s="56"/>
      <c r="R98" s="56"/>
      <c r="S98" s="56"/>
      <c r="T98" s="56"/>
      <c r="U98" s="56">
        <f t="shared" si="17"/>
        <v>0.007708333333333333</v>
      </c>
      <c r="V98" s="56"/>
      <c r="W98" s="56"/>
    </row>
    <row r="99" spans="1:23" ht="11.25" hidden="1">
      <c r="A99" s="56"/>
      <c r="B99" s="56"/>
      <c r="C99" s="56"/>
      <c r="D99" s="56"/>
      <c r="E99" s="56"/>
      <c r="F99" s="56">
        <f t="shared" si="22"/>
        <v>0.007708333333333333</v>
      </c>
      <c r="G99" s="56"/>
      <c r="H99" s="56"/>
      <c r="I99" s="56"/>
      <c r="J99" s="56"/>
      <c r="K99" s="56">
        <f t="shared" si="19"/>
        <v>0.007708333333333333</v>
      </c>
      <c r="L99" s="56">
        <f t="shared" si="21"/>
        <v>1.0077083333333334</v>
      </c>
      <c r="M99" s="56">
        <f t="shared" si="18"/>
        <v>1.0965241476610503</v>
      </c>
      <c r="N99" s="168">
        <f t="shared" si="20"/>
        <v>22720.177975653514</v>
      </c>
      <c r="O99" s="56"/>
      <c r="P99" s="56"/>
      <c r="Q99" s="56"/>
      <c r="R99" s="56"/>
      <c r="S99" s="56"/>
      <c r="T99" s="56"/>
      <c r="U99" s="56">
        <f t="shared" si="17"/>
        <v>0.007708333333333333</v>
      </c>
      <c r="V99" s="56"/>
      <c r="W99" s="56"/>
    </row>
    <row r="100" spans="1:23" ht="11.25" hidden="1">
      <c r="A100" s="56"/>
      <c r="B100" s="56"/>
      <c r="C100" s="56"/>
      <c r="D100" s="56"/>
      <c r="E100" s="56"/>
      <c r="F100" s="56">
        <f t="shared" si="22"/>
        <v>0.007708333333333333</v>
      </c>
      <c r="G100" s="56"/>
      <c r="H100" s="56"/>
      <c r="I100" s="56"/>
      <c r="J100" s="56"/>
      <c r="K100" s="56">
        <f t="shared" si="19"/>
        <v>0.007708333333333333</v>
      </c>
      <c r="L100" s="56">
        <f t="shared" si="21"/>
        <v>1.0077083333333334</v>
      </c>
      <c r="M100" s="56">
        <f t="shared" si="18"/>
        <v>1.1049765212992708</v>
      </c>
      <c r="N100" s="168">
        <f t="shared" si="20"/>
        <v>22895.312680882518</v>
      </c>
      <c r="O100" s="56"/>
      <c r="P100" s="56"/>
      <c r="Q100" s="56"/>
      <c r="R100" s="56"/>
      <c r="S100" s="56"/>
      <c r="T100" s="56"/>
      <c r="U100" s="56">
        <f t="shared" si="17"/>
        <v>0.007708333333333333</v>
      </c>
      <c r="V100" s="56"/>
      <c r="W100" s="56"/>
    </row>
    <row r="101" spans="1:23" ht="11.25" hidden="1">
      <c r="A101" s="56"/>
      <c r="B101" s="56"/>
      <c r="C101" s="56"/>
      <c r="D101" s="56"/>
      <c r="E101" s="56"/>
      <c r="F101" s="56">
        <f t="shared" si="22"/>
        <v>0.007708333333333333</v>
      </c>
      <c r="G101" s="56"/>
      <c r="H101" s="56"/>
      <c r="I101" s="56"/>
      <c r="J101" s="56"/>
      <c r="K101" s="56">
        <f t="shared" si="19"/>
        <v>0.007708333333333333</v>
      </c>
      <c r="L101" s="56">
        <f t="shared" si="21"/>
        <v>1.0077083333333334</v>
      </c>
      <c r="M101" s="56">
        <f t="shared" si="18"/>
        <v>1.1134940486509528</v>
      </c>
      <c r="N101" s="168">
        <f t="shared" si="20"/>
        <v>23071.797382797653</v>
      </c>
      <c r="O101" s="56"/>
      <c r="P101" s="56"/>
      <c r="Q101" s="56"/>
      <c r="R101" s="56"/>
      <c r="S101" s="56"/>
      <c r="T101" s="56"/>
      <c r="U101" s="56">
        <f t="shared" si="17"/>
        <v>0.007708333333333333</v>
      </c>
      <c r="V101" s="56"/>
      <c r="W101" s="56"/>
    </row>
    <row r="102" spans="1:23" ht="11.25" hidden="1">
      <c r="A102" s="56"/>
      <c r="B102" s="56"/>
      <c r="C102" s="56"/>
      <c r="D102" s="56"/>
      <c r="E102" s="56"/>
      <c r="F102" s="56">
        <f t="shared" si="22"/>
        <v>0.007708333333333333</v>
      </c>
      <c r="G102" s="56"/>
      <c r="H102" s="56"/>
      <c r="I102" s="56"/>
      <c r="J102" s="56"/>
      <c r="K102" s="56">
        <f t="shared" si="19"/>
        <v>0.007708333333333333</v>
      </c>
      <c r="L102" s="56">
        <f t="shared" si="21"/>
        <v>1.0077083333333334</v>
      </c>
      <c r="M102" s="56">
        <f t="shared" si="18"/>
        <v>1.1220772319426373</v>
      </c>
      <c r="N102" s="168">
        <f t="shared" si="20"/>
        <v>23249.642487623387</v>
      </c>
      <c r="O102" s="56"/>
      <c r="P102" s="56"/>
      <c r="Q102" s="56"/>
      <c r="R102" s="56"/>
      <c r="S102" s="56"/>
      <c r="T102" s="56"/>
      <c r="U102" s="56">
        <f t="shared" si="17"/>
        <v>0.007708333333333333</v>
      </c>
      <c r="V102" s="56"/>
      <c r="W102" s="56"/>
    </row>
    <row r="103" spans="1:23" ht="11.25" hidden="1">
      <c r="A103" s="56"/>
      <c r="B103" s="56"/>
      <c r="C103" s="56"/>
      <c r="D103" s="56"/>
      <c r="E103" s="56"/>
      <c r="F103" s="56">
        <f t="shared" si="22"/>
        <v>0.007708333333333333</v>
      </c>
      <c r="G103" s="56"/>
      <c r="H103" s="56"/>
      <c r="I103" s="56"/>
      <c r="J103" s="56"/>
      <c r="K103" s="56">
        <f t="shared" si="19"/>
        <v>0.007708333333333333</v>
      </c>
      <c r="L103" s="56">
        <f t="shared" si="21"/>
        <v>1.0077083333333334</v>
      </c>
      <c r="M103" s="56">
        <f t="shared" si="18"/>
        <v>1.1307265772721955</v>
      </c>
      <c r="N103" s="168">
        <f t="shared" si="20"/>
        <v>23428.85848179882</v>
      </c>
      <c r="O103" s="56"/>
      <c r="P103" s="56"/>
      <c r="Q103" s="56"/>
      <c r="R103" s="56"/>
      <c r="S103" s="56"/>
      <c r="T103" s="56"/>
      <c r="U103" s="56">
        <f t="shared" si="17"/>
        <v>0.007708333333333333</v>
      </c>
      <c r="V103" s="56"/>
      <c r="W103" s="56"/>
    </row>
    <row r="104" spans="1:23" ht="11.25" hidden="1">
      <c r="A104" s="56"/>
      <c r="B104" s="56"/>
      <c r="C104" s="56"/>
      <c r="D104" s="56"/>
      <c r="E104" s="56"/>
      <c r="F104" s="56">
        <f t="shared" si="22"/>
        <v>0.007708333333333333</v>
      </c>
      <c r="G104" s="56"/>
      <c r="H104" s="56"/>
      <c r="I104" s="56"/>
      <c r="J104" s="56"/>
      <c r="K104" s="56">
        <f t="shared" si="19"/>
        <v>0.007708333333333333</v>
      </c>
      <c r="L104" s="56">
        <f t="shared" si="21"/>
        <v>1.0077083333333334</v>
      </c>
      <c r="M104" s="56">
        <f t="shared" si="18"/>
        <v>1.1394425946386688</v>
      </c>
      <c r="N104" s="168">
        <f t="shared" si="20"/>
        <v>23609.455932596025</v>
      </c>
      <c r="O104" s="56"/>
      <c r="P104" s="56"/>
      <c r="Q104" s="56"/>
      <c r="R104" s="56"/>
      <c r="S104" s="56"/>
      <c r="T104" s="56"/>
      <c r="U104" s="56">
        <f t="shared" si="17"/>
        <v>0.007708333333333333</v>
      </c>
      <c r="V104" s="56"/>
      <c r="W104" s="56"/>
    </row>
    <row r="105" spans="1:23" ht="11.25" hidden="1">
      <c r="A105" s="56"/>
      <c r="B105" s="56"/>
      <c r="C105" s="56"/>
      <c r="D105" s="56"/>
      <c r="E105" s="56"/>
      <c r="F105" s="56">
        <f t="shared" si="22"/>
        <v>0.007708333333333333</v>
      </c>
      <c r="G105" s="56"/>
      <c r="H105" s="56"/>
      <c r="I105" s="56"/>
      <c r="J105" s="56"/>
      <c r="K105" s="56">
        <f t="shared" si="19"/>
        <v>0.007708333333333333</v>
      </c>
      <c r="L105" s="56">
        <f t="shared" si="21"/>
        <v>1.0077083333333334</v>
      </c>
      <c r="M105" s="56">
        <f t="shared" si="18"/>
        <v>1.148225797972342</v>
      </c>
      <c r="N105" s="168">
        <f t="shared" si="20"/>
        <v>23791.445488743124</v>
      </c>
      <c r="O105" s="56"/>
      <c r="P105" s="56"/>
      <c r="Q105" s="56"/>
      <c r="R105" s="56"/>
      <c r="S105" s="56"/>
      <c r="T105" s="56"/>
      <c r="U105" s="56">
        <f t="shared" si="17"/>
        <v>0.007708333333333333</v>
      </c>
      <c r="V105" s="56"/>
      <c r="W105" s="56"/>
    </row>
    <row r="106" spans="1:23" ht="11.25" hidden="1">
      <c r="A106" s="56"/>
      <c r="B106" s="56"/>
      <c r="C106" s="56"/>
      <c r="D106" s="56"/>
      <c r="E106" s="56"/>
      <c r="F106" s="56">
        <f t="shared" si="22"/>
        <v>0.007708333333333333</v>
      </c>
      <c r="G106" s="56"/>
      <c r="H106" s="56"/>
      <c r="I106" s="56"/>
      <c r="J106" s="56"/>
      <c r="K106" s="56">
        <f t="shared" si="19"/>
        <v>0.007708333333333333</v>
      </c>
      <c r="L106" s="56">
        <f t="shared" si="21"/>
        <v>1.0077083333333334</v>
      </c>
      <c r="M106" s="56">
        <f t="shared" si="18"/>
        <v>1.1570767051650455</v>
      </c>
      <c r="N106" s="168">
        <f t="shared" si="20"/>
        <v>23974.837881052186</v>
      </c>
      <c r="O106" s="56"/>
      <c r="P106" s="56"/>
      <c r="Q106" s="56"/>
      <c r="R106" s="56"/>
      <c r="S106" s="56"/>
      <c r="T106" s="56"/>
      <c r="U106" s="56">
        <f t="shared" si="17"/>
        <v>0.007708333333333333</v>
      </c>
      <c r="V106" s="56"/>
      <c r="W106" s="56"/>
    </row>
    <row r="107" spans="1:23" ht="11.25" hidden="1">
      <c r="A107" s="56"/>
      <c r="B107" s="56"/>
      <c r="C107" s="56"/>
      <c r="D107" s="56"/>
      <c r="E107" s="56"/>
      <c r="F107" s="56">
        <f t="shared" si="22"/>
        <v>0.007708333333333333</v>
      </c>
      <c r="G107" s="56"/>
      <c r="H107" s="56"/>
      <c r="I107" s="56"/>
      <c r="J107" s="56"/>
      <c r="K107" s="56">
        <f t="shared" si="19"/>
        <v>0.007708333333333333</v>
      </c>
      <c r="L107" s="56">
        <f t="shared" si="21"/>
        <v>1.0077083333333334</v>
      </c>
      <c r="M107" s="56">
        <f t="shared" si="18"/>
        <v>1.165995838100693</v>
      </c>
      <c r="N107" s="168">
        <f t="shared" si="20"/>
        <v>24159.643923051965</v>
      </c>
      <c r="O107" s="56"/>
      <c r="P107" s="56"/>
      <c r="Q107" s="56"/>
      <c r="R107" s="56"/>
      <c r="S107" s="56"/>
      <c r="T107" s="56"/>
      <c r="U107" s="56">
        <f t="shared" si="17"/>
        <v>0.007708333333333333</v>
      </c>
      <c r="V107" s="56"/>
      <c r="W107" s="56"/>
    </row>
    <row r="108" spans="1:23" ht="11.25" hidden="1">
      <c r="A108" s="56"/>
      <c r="B108" s="56"/>
      <c r="C108" s="56"/>
      <c r="D108" s="56"/>
      <c r="E108" s="56"/>
      <c r="F108" s="56">
        <f t="shared" si="22"/>
        <v>0.007708333333333333</v>
      </c>
      <c r="G108" s="56"/>
      <c r="H108" s="56"/>
      <c r="I108" s="56"/>
      <c r="J108" s="56"/>
      <c r="K108" s="56">
        <f t="shared" si="19"/>
        <v>0.007708333333333333</v>
      </c>
      <c r="L108" s="56">
        <f t="shared" si="21"/>
        <v>1.0077083333333334</v>
      </c>
      <c r="M108" s="56">
        <f t="shared" si="18"/>
        <v>1.1749837226860527</v>
      </c>
      <c r="N108" s="168">
        <f t="shared" si="20"/>
        <v>24345.874511625494</v>
      </c>
      <c r="O108" s="56"/>
      <c r="P108" s="56"/>
      <c r="Q108" s="56"/>
      <c r="R108" s="56"/>
      <c r="S108" s="56"/>
      <c r="T108" s="56"/>
      <c r="U108" s="56">
        <f t="shared" si="17"/>
        <v>0.007708333333333333</v>
      </c>
      <c r="V108" s="56"/>
      <c r="W108" s="56"/>
    </row>
    <row r="109" spans="1:23" ht="11.25" hidden="1">
      <c r="A109" s="56"/>
      <c r="B109" s="56"/>
      <c r="C109" s="56"/>
      <c r="D109" s="56"/>
      <c r="E109" s="56"/>
      <c r="F109" s="56">
        <f t="shared" si="22"/>
        <v>0.007708333333333333</v>
      </c>
      <c r="G109" s="56"/>
      <c r="H109" s="56"/>
      <c r="I109" s="56"/>
      <c r="J109" s="56"/>
      <c r="K109" s="56">
        <f t="shared" si="19"/>
        <v>0.007708333333333333</v>
      </c>
      <c r="L109" s="56">
        <f t="shared" si="21"/>
        <v>1.0077083333333334</v>
      </c>
      <c r="M109" s="56">
        <f t="shared" si="18"/>
        <v>1.1840408888817577</v>
      </c>
      <c r="N109" s="168">
        <f t="shared" si="20"/>
        <v>24533.540627652612</v>
      </c>
      <c r="O109" s="56"/>
      <c r="P109" s="56"/>
      <c r="Q109" s="56"/>
      <c r="R109" s="56"/>
      <c r="S109" s="56"/>
      <c r="T109" s="56"/>
      <c r="U109" s="56">
        <f t="shared" si="17"/>
        <v>0.007708333333333333</v>
      </c>
      <c r="V109" s="56"/>
      <c r="W109" s="56"/>
    </row>
    <row r="110" spans="1:23" ht="11.25" hidden="1">
      <c r="A110" s="56"/>
      <c r="B110" s="56"/>
      <c r="C110" s="56"/>
      <c r="D110" s="56"/>
      <c r="E110" s="56"/>
      <c r="F110" s="56">
        <f t="shared" si="22"/>
        <v>0.007708333333333333</v>
      </c>
      <c r="G110" s="56"/>
      <c r="H110" s="56"/>
      <c r="I110" s="56"/>
      <c r="J110" s="56"/>
      <c r="K110" s="56">
        <f t="shared" si="19"/>
        <v>0.007708333333333333</v>
      </c>
      <c r="L110" s="56">
        <f t="shared" si="21"/>
        <v>1.0077083333333334</v>
      </c>
      <c r="M110" s="56">
        <f t="shared" si="18"/>
        <v>1.1931678707335547</v>
      </c>
      <c r="N110" s="168">
        <f t="shared" si="20"/>
        <v>24722.653336657437</v>
      </c>
      <c r="O110" s="56"/>
      <c r="P110" s="56"/>
      <c r="Q110" s="56"/>
      <c r="R110" s="56"/>
      <c r="S110" s="56"/>
      <c r="T110" s="56"/>
      <c r="U110" s="56">
        <f t="shared" si="17"/>
        <v>0.007708333333333333</v>
      </c>
      <c r="V110" s="56"/>
      <c r="W110" s="56"/>
    </row>
    <row r="111" spans="1:23" ht="11.25" hidden="1">
      <c r="A111" s="56"/>
      <c r="B111" s="56"/>
      <c r="C111" s="56"/>
      <c r="D111" s="56"/>
      <c r="E111" s="56"/>
      <c r="F111" s="56">
        <f t="shared" si="22"/>
        <v>0.007708333333333333</v>
      </c>
      <c r="G111" s="56"/>
      <c r="H111" s="56"/>
      <c r="I111" s="56"/>
      <c r="J111" s="56"/>
      <c r="K111" s="56">
        <f t="shared" si="19"/>
        <v>0.007708333333333333</v>
      </c>
      <c r="L111" s="56">
        <f t="shared" si="21"/>
        <v>1.0077083333333334</v>
      </c>
      <c r="M111" s="56">
        <f t="shared" si="18"/>
        <v>1.2023652064037926</v>
      </c>
      <c r="N111" s="168">
        <f t="shared" si="20"/>
        <v>24913.223789460837</v>
      </c>
      <c r="O111" s="56"/>
      <c r="P111" s="56"/>
      <c r="Q111" s="56"/>
      <c r="R111" s="56"/>
      <c r="S111" s="56"/>
      <c r="T111" s="56"/>
      <c r="U111" s="56">
        <f t="shared" si="17"/>
        <v>0.007708333333333333</v>
      </c>
      <c r="V111" s="56"/>
      <c r="W111" s="56"/>
    </row>
    <row r="112" spans="1:23" ht="11.25" hidden="1">
      <c r="A112" s="56"/>
      <c r="B112" s="56"/>
      <c r="C112" s="56"/>
      <c r="D112" s="56"/>
      <c r="E112" s="56"/>
      <c r="F112" s="56">
        <f t="shared" si="22"/>
        <v>0.007708333333333333</v>
      </c>
      <c r="G112" s="56"/>
      <c r="H112" s="56"/>
      <c r="I112" s="56"/>
      <c r="J112" s="56"/>
      <c r="K112" s="56">
        <f t="shared" si="19"/>
        <v>0.007708333333333333</v>
      </c>
      <c r="L112" s="56">
        <f t="shared" si="21"/>
        <v>1.0077083333333334</v>
      </c>
      <c r="M112" s="56">
        <f t="shared" si="18"/>
        <v>1.2116334382031553</v>
      </c>
      <c r="N112" s="168">
        <f t="shared" si="20"/>
        <v>25105.263222837937</v>
      </c>
      <c r="O112" s="56"/>
      <c r="P112" s="56"/>
      <c r="Q112" s="56"/>
      <c r="R112" s="56"/>
      <c r="S112" s="56"/>
      <c r="T112" s="56"/>
      <c r="U112" s="56">
        <f t="shared" si="17"/>
        <v>0.007708333333333333</v>
      </c>
      <c r="V112" s="56"/>
      <c r="W112" s="56"/>
    </row>
    <row r="113" spans="1:23" ht="11.25" hidden="1">
      <c r="A113" s="56"/>
      <c r="B113" s="56"/>
      <c r="C113" s="56"/>
      <c r="D113" s="56"/>
      <c r="E113" s="56"/>
      <c r="F113" s="56">
        <f t="shared" si="22"/>
        <v>0.007708333333333333</v>
      </c>
      <c r="G113" s="56"/>
      <c r="H113" s="56"/>
      <c r="I113" s="56"/>
      <c r="J113" s="56"/>
      <c r="K113" s="56">
        <f t="shared" si="19"/>
        <v>0.007708333333333333</v>
      </c>
      <c r="L113" s="56">
        <f t="shared" si="21"/>
        <v>1.0077083333333334</v>
      </c>
      <c r="M113" s="56">
        <f t="shared" si="18"/>
        <v>1.2209731126226382</v>
      </c>
      <c r="N113" s="168">
        <f t="shared" si="20"/>
        <v>25298.782960180648</v>
      </c>
      <c r="O113" s="56"/>
      <c r="P113" s="56"/>
      <c r="Q113" s="56"/>
      <c r="R113" s="56"/>
      <c r="S113" s="56"/>
      <c r="T113" s="56"/>
      <c r="U113" s="56">
        <f t="shared" si="17"/>
        <v>0.007708333333333333</v>
      </c>
      <c r="V113" s="56"/>
      <c r="W113" s="56"/>
    </row>
    <row r="114" spans="1:23" ht="11.25" hidden="1">
      <c r="A114" s="56"/>
      <c r="B114" s="56"/>
      <c r="C114" s="56"/>
      <c r="D114" s="56"/>
      <c r="E114" s="56"/>
      <c r="F114" s="56">
        <f t="shared" si="22"/>
        <v>0.007708333333333333</v>
      </c>
      <c r="G114" s="56"/>
      <c r="H114" s="56"/>
      <c r="I114" s="56"/>
      <c r="J114" s="56"/>
      <c r="K114" s="56">
        <f t="shared" si="19"/>
        <v>0.007708333333333333</v>
      </c>
      <c r="L114" s="56">
        <f t="shared" si="21"/>
        <v>1.0077083333333334</v>
      </c>
      <c r="M114" s="56">
        <f t="shared" si="18"/>
        <v>1.230384780365771</v>
      </c>
      <c r="N114" s="168">
        <f t="shared" si="20"/>
        <v>25493.794412165378</v>
      </c>
      <c r="O114" s="56"/>
      <c r="P114" s="56"/>
      <c r="Q114" s="56"/>
      <c r="R114" s="56"/>
      <c r="S114" s="56"/>
      <c r="T114" s="56"/>
      <c r="U114" s="56">
        <f t="shared" si="17"/>
        <v>0.007708333333333333</v>
      </c>
      <c r="V114" s="56"/>
      <c r="W114" s="56"/>
    </row>
    <row r="115" spans="1:23" ht="11.25" hidden="1">
      <c r="A115" s="56"/>
      <c r="B115" s="56"/>
      <c r="C115" s="56"/>
      <c r="D115" s="56"/>
      <c r="E115" s="56"/>
      <c r="F115" s="56">
        <f t="shared" si="22"/>
        <v>0.007708333333333333</v>
      </c>
      <c r="G115" s="56"/>
      <c r="H115" s="56"/>
      <c r="I115" s="56"/>
      <c r="J115" s="56"/>
      <c r="K115" s="56">
        <f t="shared" si="19"/>
        <v>0.007708333333333333</v>
      </c>
      <c r="L115" s="56">
        <f t="shared" si="21"/>
        <v>1.0077083333333334</v>
      </c>
      <c r="M115" s="56">
        <f t="shared" si="18"/>
        <v>1.239868996381091</v>
      </c>
      <c r="N115" s="168">
        <f t="shared" si="20"/>
        <v>25690.30907742582</v>
      </c>
      <c r="O115" s="56"/>
      <c r="P115" s="56"/>
      <c r="Q115" s="56"/>
      <c r="R115" s="56"/>
      <c r="S115" s="56"/>
      <c r="T115" s="56"/>
      <c r="U115" s="56">
        <f t="shared" si="17"/>
        <v>0.007708333333333333</v>
      </c>
      <c r="V115" s="56"/>
      <c r="W115" s="56"/>
    </row>
    <row r="116" spans="1:23" ht="11.25" hidden="1">
      <c r="A116" s="56"/>
      <c r="B116" s="56"/>
      <c r="C116" s="56"/>
      <c r="D116" s="56"/>
      <c r="E116" s="56"/>
      <c r="F116" s="56">
        <f t="shared" si="22"/>
        <v>0.007708333333333333</v>
      </c>
      <c r="G116" s="56"/>
      <c r="H116" s="56"/>
      <c r="I116" s="56"/>
      <c r="J116" s="56"/>
      <c r="K116" s="56">
        <f t="shared" si="19"/>
        <v>0.007708333333333333</v>
      </c>
      <c r="L116" s="56">
        <f t="shared" si="21"/>
        <v>1.0077083333333334</v>
      </c>
      <c r="M116" s="56">
        <f t="shared" si="18"/>
        <v>1.2494263198948616</v>
      </c>
      <c r="N116" s="168">
        <f t="shared" si="20"/>
        <v>25888.338543230984</v>
      </c>
      <c r="O116" s="56"/>
      <c r="P116" s="56"/>
      <c r="Q116" s="56"/>
      <c r="R116" s="56"/>
      <c r="S116" s="56"/>
      <c r="T116" s="56"/>
      <c r="U116" s="56">
        <f t="shared" si="17"/>
        <v>0.007708333333333333</v>
      </c>
      <c r="V116" s="56"/>
      <c r="W116" s="56"/>
    </row>
    <row r="117" spans="1:23" ht="11.25" hidden="1">
      <c r="A117" s="56"/>
      <c r="B117" s="56"/>
      <c r="C117" s="56"/>
      <c r="D117" s="56"/>
      <c r="E117" s="56"/>
      <c r="F117" s="56">
        <f t="shared" si="22"/>
        <v>0.007708333333333333</v>
      </c>
      <c r="G117" s="56"/>
      <c r="H117" s="56"/>
      <c r="I117" s="56"/>
      <c r="J117" s="56"/>
      <c r="K117" s="56">
        <f t="shared" si="19"/>
        <v>0.007708333333333333</v>
      </c>
      <c r="L117" s="56">
        <f t="shared" si="21"/>
        <v>1.0077083333333334</v>
      </c>
      <c r="M117" s="56">
        <f t="shared" si="18"/>
        <v>1.2590573144440513</v>
      </c>
      <c r="N117" s="168">
        <f t="shared" si="20"/>
        <v>26087.894486168385</v>
      </c>
      <c r="O117" s="56"/>
      <c r="P117" s="56"/>
      <c r="Q117" s="56"/>
      <c r="R117" s="56"/>
      <c r="S117" s="56"/>
      <c r="T117" s="56"/>
      <c r="U117" s="56">
        <f t="shared" si="17"/>
        <v>0.007708333333333333</v>
      </c>
      <c r="V117" s="56"/>
      <c r="W117" s="56"/>
    </row>
    <row r="118" spans="1:23" ht="11.25" hidden="1">
      <c r="A118" s="56"/>
      <c r="B118" s="56"/>
      <c r="C118" s="56"/>
      <c r="D118" s="56"/>
      <c r="E118" s="56"/>
      <c r="F118" s="56">
        <f t="shared" si="22"/>
        <v>0.007708333333333333</v>
      </c>
      <c r="G118" s="56"/>
      <c r="H118" s="56"/>
      <c r="I118" s="56"/>
      <c r="J118" s="56"/>
      <c r="K118" s="56">
        <f t="shared" si="19"/>
        <v>0.007708333333333333</v>
      </c>
      <c r="L118" s="56">
        <f t="shared" si="21"/>
        <v>1.0077083333333334</v>
      </c>
      <c r="M118" s="56">
        <f t="shared" si="18"/>
        <v>1.2687625479095577</v>
      </c>
      <c r="N118" s="168">
        <f t="shared" si="20"/>
        <v>26288.988672832606</v>
      </c>
      <c r="O118" s="56"/>
      <c r="P118" s="56"/>
      <c r="Q118" s="56"/>
      <c r="R118" s="56"/>
      <c r="S118" s="56"/>
      <c r="T118" s="56"/>
      <c r="U118" s="56">
        <f t="shared" si="17"/>
        <v>0.007708333333333333</v>
      </c>
      <c r="V118" s="56"/>
      <c r="W118" s="56"/>
    </row>
    <row r="119" spans="1:23" ht="11.25" hidden="1">
      <c r="A119" s="56"/>
      <c r="B119" s="56"/>
      <c r="C119" s="56"/>
      <c r="D119" s="56"/>
      <c r="E119" s="56"/>
      <c r="F119" s="56">
        <f t="shared" si="22"/>
        <v>0.007708333333333333</v>
      </c>
      <c r="G119" s="56"/>
      <c r="H119" s="56"/>
      <c r="I119" s="56"/>
      <c r="J119" s="56"/>
      <c r="K119" s="56">
        <f t="shared" si="19"/>
        <v>0.007708333333333333</v>
      </c>
      <c r="L119" s="56">
        <f t="shared" si="21"/>
        <v>1.0077083333333334</v>
      </c>
      <c r="M119" s="56">
        <f t="shared" si="18"/>
        <v>1.2785425925496943</v>
      </c>
      <c r="N119" s="168">
        <f t="shared" si="20"/>
        <v>26491.632960519026</v>
      </c>
      <c r="O119" s="56"/>
      <c r="P119" s="56"/>
      <c r="Q119" s="56"/>
      <c r="R119" s="56"/>
      <c r="S119" s="56"/>
      <c r="T119" s="56"/>
      <c r="U119" s="56">
        <f aca="true" t="shared" si="23" ref="U119:U147">F122</f>
        <v>0.007708333333333333</v>
      </c>
      <c r="V119" s="56"/>
      <c r="W119" s="56"/>
    </row>
    <row r="120" spans="1:23" ht="11.25" hidden="1">
      <c r="A120" s="56"/>
      <c r="B120" s="56"/>
      <c r="C120" s="56"/>
      <c r="D120" s="56"/>
      <c r="E120" s="56"/>
      <c r="F120" s="56">
        <f t="shared" si="22"/>
        <v>0.007708333333333333</v>
      </c>
      <c r="G120" s="56"/>
      <c r="H120" s="56"/>
      <c r="I120" s="56"/>
      <c r="J120" s="56"/>
      <c r="K120" s="56">
        <f t="shared" si="19"/>
        <v>0.007708333333333333</v>
      </c>
      <c r="L120" s="56">
        <f t="shared" si="21"/>
        <v>1.0077083333333334</v>
      </c>
      <c r="M120" s="56">
        <f aca="true" t="shared" si="24" ref="M120:M147">L120^G55</f>
        <v>1.2883980250339315</v>
      </c>
      <c r="N120" s="168">
        <f t="shared" si="20"/>
        <v>26695.839297923034</v>
      </c>
      <c r="O120" s="56"/>
      <c r="P120" s="56"/>
      <c r="Q120" s="56"/>
      <c r="R120" s="56"/>
      <c r="S120" s="56"/>
      <c r="T120" s="56"/>
      <c r="U120" s="56">
        <f t="shared" si="23"/>
        <v>0.007708333333333333</v>
      </c>
      <c r="V120" s="56"/>
      <c r="W120" s="56"/>
    </row>
    <row r="121" spans="1:23" ht="11.25" hidden="1">
      <c r="A121" s="56"/>
      <c r="B121" s="56"/>
      <c r="C121" s="56"/>
      <c r="D121" s="56"/>
      <c r="E121" s="56"/>
      <c r="F121" s="56">
        <f t="shared" si="22"/>
        <v>0.007708333333333333</v>
      </c>
      <c r="G121" s="56"/>
      <c r="H121" s="56"/>
      <c r="I121" s="56"/>
      <c r="J121" s="56"/>
      <c r="K121" s="56">
        <f t="shared" si="19"/>
        <v>0.007708333333333333</v>
      </c>
      <c r="L121" s="56">
        <f t="shared" si="21"/>
        <v>1.0077083333333334</v>
      </c>
      <c r="M121" s="56">
        <f t="shared" si="24"/>
        <v>1.2983294264769016</v>
      </c>
      <c r="N121" s="168">
        <f aca="true" t="shared" si="25" ref="N121:N147">H56*M120</f>
        <v>26901.619725844525</v>
      </c>
      <c r="O121" s="56"/>
      <c r="P121" s="56"/>
      <c r="Q121" s="56"/>
      <c r="R121" s="56"/>
      <c r="S121" s="56"/>
      <c r="T121" s="56"/>
      <c r="U121" s="56">
        <f t="shared" si="23"/>
        <v>0.007708333333333333</v>
      </c>
      <c r="V121" s="56"/>
      <c r="W121" s="56"/>
    </row>
    <row r="122" spans="1:23" ht="11.25" hidden="1">
      <c r="A122" s="56"/>
      <c r="B122" s="56"/>
      <c r="C122" s="56"/>
      <c r="D122" s="56"/>
      <c r="E122" s="56"/>
      <c r="F122" s="56">
        <f t="shared" si="22"/>
        <v>0.007708333333333333</v>
      </c>
      <c r="G122" s="56"/>
      <c r="H122" s="56"/>
      <c r="I122" s="56"/>
      <c r="J122" s="56"/>
      <c r="K122" s="56">
        <f t="shared" si="19"/>
        <v>0.007708333333333333</v>
      </c>
      <c r="L122" s="56">
        <f t="shared" si="21"/>
        <v>1.0077083333333334</v>
      </c>
      <c r="M122" s="56">
        <f t="shared" si="24"/>
        <v>1.3083373824726612</v>
      </c>
      <c r="N122" s="168">
        <f t="shared" si="25"/>
        <v>27108.986377897912</v>
      </c>
      <c r="O122" s="56"/>
      <c r="P122" s="56"/>
      <c r="Q122" s="56"/>
      <c r="R122" s="56"/>
      <c r="S122" s="56"/>
      <c r="T122" s="56"/>
      <c r="U122" s="56">
        <f t="shared" si="23"/>
        <v>0.007708333333333333</v>
      </c>
      <c r="V122" s="56"/>
      <c r="W122" s="56"/>
    </row>
    <row r="123" spans="1:23" ht="11.25" hidden="1">
      <c r="A123" s="56"/>
      <c r="B123" s="56"/>
      <c r="C123" s="56"/>
      <c r="D123" s="56"/>
      <c r="E123" s="56"/>
      <c r="F123" s="56">
        <f t="shared" si="22"/>
        <v>0.007708333333333333</v>
      </c>
      <c r="G123" s="56"/>
      <c r="H123" s="56"/>
      <c r="I123" s="56"/>
      <c r="J123" s="56"/>
      <c r="K123" s="56">
        <f t="shared" si="19"/>
        <v>0.007708333333333333</v>
      </c>
      <c r="L123" s="56">
        <f t="shared" si="21"/>
        <v>1.0077083333333334</v>
      </c>
      <c r="M123" s="56">
        <f t="shared" si="24"/>
        <v>1.3184224831292215</v>
      </c>
      <c r="N123" s="168">
        <f t="shared" si="25"/>
        <v>27317.951481227545</v>
      </c>
      <c r="O123" s="56"/>
      <c r="P123" s="56"/>
      <c r="Q123" s="56"/>
      <c r="R123" s="56"/>
      <c r="S123" s="56"/>
      <c r="T123" s="56"/>
      <c r="U123" s="56">
        <f t="shared" si="23"/>
        <v>0.007708333333333333</v>
      </c>
      <c r="V123" s="56"/>
      <c r="W123" s="56"/>
    </row>
    <row r="124" spans="1:23" ht="11.25" hidden="1">
      <c r="A124" s="56"/>
      <c r="B124" s="56"/>
      <c r="C124" s="56"/>
      <c r="D124" s="56"/>
      <c r="E124" s="56"/>
      <c r="F124" s="56">
        <f t="shared" si="22"/>
        <v>0.007708333333333333</v>
      </c>
      <c r="G124" s="56"/>
      <c r="H124" s="56"/>
      <c r="I124" s="56"/>
      <c r="J124" s="56"/>
      <c r="K124" s="56">
        <f t="shared" si="19"/>
        <v>0.007708333333333333</v>
      </c>
      <c r="L124" s="56">
        <f t="shared" si="21"/>
        <v>1.0077083333333334</v>
      </c>
      <c r="M124" s="56">
        <f t="shared" si="24"/>
        <v>1.3285853231033429</v>
      </c>
      <c r="N124" s="168">
        <f t="shared" si="25"/>
        <v>27528.52735722868</v>
      </c>
      <c r="O124" s="56"/>
      <c r="P124" s="56"/>
      <c r="Q124" s="56"/>
      <c r="R124" s="56"/>
      <c r="S124" s="56"/>
      <c r="T124" s="56"/>
      <c r="U124" s="56">
        <f t="shared" si="23"/>
        <v>0.007708333333333333</v>
      </c>
      <c r="V124" s="56"/>
      <c r="W124" s="56"/>
    </row>
    <row r="125" spans="1:23" ht="11.25" hidden="1">
      <c r="A125" s="56"/>
      <c r="B125" s="56"/>
      <c r="C125" s="56"/>
      <c r="D125" s="56"/>
      <c r="E125" s="56"/>
      <c r="F125" s="56">
        <f t="shared" si="22"/>
        <v>0.007708333333333333</v>
      </c>
      <c r="G125" s="56"/>
      <c r="H125" s="56"/>
      <c r="I125" s="56"/>
      <c r="J125" s="56"/>
      <c r="K125" s="56">
        <f t="shared" si="19"/>
        <v>0.007708333333333333</v>
      </c>
      <c r="L125" s="56">
        <f t="shared" si="21"/>
        <v>1.0077083333333334</v>
      </c>
      <c r="M125" s="56">
        <f t="shared" si="24"/>
        <v>1.3388265016355978</v>
      </c>
      <c r="N125" s="168">
        <f t="shared" si="25"/>
        <v>27740.72642227399</v>
      </c>
      <c r="O125" s="56"/>
      <c r="P125" s="56"/>
      <c r="Q125" s="56"/>
      <c r="R125" s="56"/>
      <c r="S125" s="56"/>
      <c r="T125" s="56"/>
      <c r="U125" s="56">
        <f t="shared" si="23"/>
        <v>0.007708333333333333</v>
      </c>
      <c r="V125" s="56"/>
      <c r="W125" s="56"/>
    </row>
    <row r="126" spans="1:23" ht="11.25" hidden="1">
      <c r="A126" s="56"/>
      <c r="B126" s="56"/>
      <c r="C126" s="56"/>
      <c r="D126" s="56"/>
      <c r="E126" s="56"/>
      <c r="F126" s="56">
        <f t="shared" si="22"/>
        <v>0.007708333333333333</v>
      </c>
      <c r="G126" s="56"/>
      <c r="H126" s="56"/>
      <c r="I126" s="56"/>
      <c r="J126" s="56"/>
      <c r="K126" s="56">
        <f t="shared" si="19"/>
        <v>0.007708333333333333</v>
      </c>
      <c r="L126" s="56">
        <f t="shared" si="21"/>
        <v>1.0077083333333334</v>
      </c>
      <c r="M126" s="56">
        <f t="shared" si="24"/>
        <v>1.3491466225857056</v>
      </c>
      <c r="N126" s="168">
        <f t="shared" si="25"/>
        <v>27954.561188445685</v>
      </c>
      <c r="O126" s="56"/>
      <c r="P126" s="56"/>
      <c r="Q126" s="56"/>
      <c r="R126" s="56"/>
      <c r="S126" s="56"/>
      <c r="T126" s="56"/>
      <c r="U126" s="56">
        <f t="shared" si="23"/>
        <v>0.007708333333333333</v>
      </c>
      <c r="V126" s="56"/>
      <c r="W126" s="56"/>
    </row>
    <row r="127" spans="1:23" ht="11.25" hidden="1">
      <c r="A127" s="56"/>
      <c r="B127" s="56"/>
      <c r="C127" s="56"/>
      <c r="D127" s="56"/>
      <c r="E127" s="56"/>
      <c r="F127" s="56">
        <f t="shared" si="22"/>
        <v>0.007708333333333333</v>
      </c>
      <c r="G127" s="56"/>
      <c r="H127" s="56"/>
      <c r="I127" s="56"/>
      <c r="J127" s="56"/>
      <c r="K127" s="56">
        <f t="shared" si="19"/>
        <v>0.007708333333333333</v>
      </c>
      <c r="L127" s="56">
        <f t="shared" si="21"/>
        <v>1.0077083333333334</v>
      </c>
      <c r="M127" s="56">
        <f t="shared" si="24"/>
        <v>1.3595462944681374</v>
      </c>
      <c r="N127" s="168">
        <f t="shared" si="25"/>
        <v>28170.04426427329</v>
      </c>
      <c r="O127" s="56"/>
      <c r="P127" s="56"/>
      <c r="Q127" s="56"/>
      <c r="R127" s="56"/>
      <c r="S127" s="56"/>
      <c r="T127" s="56"/>
      <c r="U127" s="56">
        <f t="shared" si="23"/>
        <v>0.007708333333333333</v>
      </c>
      <c r="V127" s="56"/>
      <c r="W127" s="56"/>
    </row>
    <row r="128" spans="1:23" ht="11.25" hidden="1">
      <c r="A128" s="56"/>
      <c r="B128" s="56"/>
      <c r="C128" s="56"/>
      <c r="D128" s="56"/>
      <c r="E128" s="56"/>
      <c r="F128" s="56">
        <f t="shared" si="22"/>
        <v>0.007708333333333333</v>
      </c>
      <c r="G128" s="56"/>
      <c r="H128" s="56"/>
      <c r="I128" s="56"/>
      <c r="J128" s="56"/>
      <c r="K128" s="56">
        <f t="shared" si="19"/>
        <v>0.007708333333333333</v>
      </c>
      <c r="L128" s="56">
        <f t="shared" si="21"/>
        <v>1.0077083333333334</v>
      </c>
      <c r="M128" s="56">
        <f t="shared" si="24"/>
        <v>1.370026130487996</v>
      </c>
      <c r="N128" s="168">
        <f t="shared" si="25"/>
        <v>28387.18835547707</v>
      </c>
      <c r="O128" s="56"/>
      <c r="P128" s="56"/>
      <c r="Q128" s="56"/>
      <c r="R128" s="56"/>
      <c r="S128" s="56"/>
      <c r="T128" s="56"/>
      <c r="U128" s="56">
        <f t="shared" si="23"/>
        <v>0.007708333333333333</v>
      </c>
      <c r="V128" s="56"/>
      <c r="W128" s="56"/>
    </row>
    <row r="129" spans="1:23" ht="11.25" hidden="1">
      <c r="A129" s="56"/>
      <c r="B129" s="56"/>
      <c r="C129" s="56"/>
      <c r="D129" s="56"/>
      <c r="E129" s="56"/>
      <c r="F129" s="56">
        <f t="shared" si="22"/>
        <v>0.007708333333333333</v>
      </c>
      <c r="G129" s="56"/>
      <c r="H129" s="56"/>
      <c r="I129" s="56"/>
      <c r="J129" s="56"/>
      <c r="K129" s="56">
        <f t="shared" si="19"/>
        <v>0.007708333333333333</v>
      </c>
      <c r="L129" s="56">
        <f t="shared" si="21"/>
        <v>1.0077083333333334</v>
      </c>
      <c r="M129" s="56">
        <f t="shared" si="24"/>
        <v>1.3805867485771746</v>
      </c>
      <c r="N129" s="168">
        <f t="shared" si="25"/>
        <v>28606.006265717202</v>
      </c>
      <c r="O129" s="56"/>
      <c r="P129" s="56"/>
      <c r="Q129" s="56"/>
      <c r="R129" s="56"/>
      <c r="S129" s="56"/>
      <c r="T129" s="56"/>
      <c r="U129" s="56">
        <f t="shared" si="23"/>
        <v>0.007708333333333333</v>
      </c>
      <c r="V129" s="56"/>
      <c r="W129" s="56"/>
    </row>
    <row r="130" spans="1:23" ht="11.25" hidden="1">
      <c r="A130" s="56"/>
      <c r="B130" s="56"/>
      <c r="C130" s="56"/>
      <c r="D130" s="56"/>
      <c r="E130" s="56"/>
      <c r="F130" s="56">
        <f t="shared" si="22"/>
        <v>0.007708333333333333</v>
      </c>
      <c r="G130" s="56"/>
      <c r="H130" s="56"/>
      <c r="I130" s="56"/>
      <c r="J130" s="56"/>
      <c r="K130" s="56">
        <f t="shared" si="19"/>
        <v>0.007708333333333333</v>
      </c>
      <c r="L130" s="56">
        <f t="shared" si="21"/>
        <v>1.0077083333333334</v>
      </c>
      <c r="M130" s="56">
        <f t="shared" si="24"/>
        <v>1.3912287714307903</v>
      </c>
      <c r="N130" s="168">
        <f t="shared" si="25"/>
        <v>28826.51089734878</v>
      </c>
      <c r="O130" s="56"/>
      <c r="P130" s="56"/>
      <c r="Q130" s="56"/>
      <c r="R130" s="56"/>
      <c r="S130" s="56"/>
      <c r="T130" s="56"/>
      <c r="U130" s="56">
        <f t="shared" si="23"/>
        <v>0.007708333333333333</v>
      </c>
      <c r="V130" s="56"/>
      <c r="W130" s="56"/>
    </row>
    <row r="131" spans="1:23" ht="11.25" hidden="1">
      <c r="A131" s="56"/>
      <c r="B131" s="56"/>
      <c r="C131" s="56"/>
      <c r="D131" s="56"/>
      <c r="E131" s="56"/>
      <c r="F131" s="56">
        <f t="shared" si="22"/>
        <v>0.007708333333333333</v>
      </c>
      <c r="G131" s="56"/>
      <c r="H131" s="56"/>
      <c r="I131" s="56"/>
      <c r="J131" s="56"/>
      <c r="K131" s="56">
        <f t="shared" si="19"/>
        <v>0.007708333333333333</v>
      </c>
      <c r="L131" s="56">
        <f t="shared" si="21"/>
        <v>1.0077083333333334</v>
      </c>
      <c r="M131" s="56">
        <f t="shared" si="24"/>
        <v>1.401952826543903</v>
      </c>
      <c r="N131" s="168">
        <f t="shared" si="25"/>
        <v>29048.715252182512</v>
      </c>
      <c r="O131" s="56"/>
      <c r="P131" s="56"/>
      <c r="Q131" s="56"/>
      <c r="R131" s="56"/>
      <c r="S131" s="56"/>
      <c r="T131" s="56"/>
      <c r="U131" s="56">
        <f t="shared" si="23"/>
        <v>0.007708333333333333</v>
      </c>
      <c r="V131" s="56"/>
      <c r="W131" s="56"/>
    </row>
    <row r="132" spans="1:23" ht="11.25" hidden="1">
      <c r="A132" s="56"/>
      <c r="B132" s="56"/>
      <c r="C132" s="56"/>
      <c r="D132" s="56"/>
      <c r="E132" s="56"/>
      <c r="F132" s="56">
        <f t="shared" si="22"/>
        <v>0.007708333333333333</v>
      </c>
      <c r="G132" s="56"/>
      <c r="H132" s="56"/>
      <c r="I132" s="56"/>
      <c r="J132" s="56"/>
      <c r="K132" s="56">
        <f t="shared" si="19"/>
        <v>0.007708333333333333</v>
      </c>
      <c r="L132" s="56">
        <f t="shared" si="21"/>
        <v>1.0077083333333334</v>
      </c>
      <c r="M132" s="56">
        <f t="shared" si="24"/>
        <v>1.412759546248512</v>
      </c>
      <c r="N132" s="168">
        <f t="shared" si="25"/>
        <v>29272.632432251423</v>
      </c>
      <c r="O132" s="56"/>
      <c r="P132" s="56"/>
      <c r="Q132" s="56"/>
      <c r="R132" s="56"/>
      <c r="S132" s="56"/>
      <c r="T132" s="56"/>
      <c r="U132" s="56">
        <f t="shared" si="23"/>
        <v>0.007708333333333333</v>
      </c>
      <c r="V132" s="56"/>
      <c r="W132" s="56"/>
    </row>
    <row r="133" spans="1:23" ht="11.25" hidden="1">
      <c r="A133" s="56"/>
      <c r="B133" s="56"/>
      <c r="C133" s="56"/>
      <c r="D133" s="56"/>
      <c r="E133" s="56"/>
      <c r="F133" s="56">
        <f t="shared" si="22"/>
        <v>0.007708333333333333</v>
      </c>
      <c r="G133" s="56"/>
      <c r="H133" s="56"/>
      <c r="I133" s="56"/>
      <c r="J133" s="56"/>
      <c r="K133" s="56">
        <f t="shared" si="19"/>
        <v>0.007708333333333333</v>
      </c>
      <c r="L133" s="56">
        <f t="shared" si="21"/>
        <v>1.0077083333333334</v>
      </c>
      <c r="M133" s="56">
        <f t="shared" si="24"/>
        <v>1.4236495677508445</v>
      </c>
      <c r="N133" s="168">
        <f t="shared" si="25"/>
        <v>29498.27564058336</v>
      </c>
      <c r="O133" s="56"/>
      <c r="P133" s="56"/>
      <c r="Q133" s="56"/>
      <c r="R133" s="56"/>
      <c r="S133" s="56"/>
      <c r="T133" s="56"/>
      <c r="U133" s="56">
        <f t="shared" si="23"/>
        <v>0.007708333333333333</v>
      </c>
      <c r="V133" s="56"/>
      <c r="W133" s="56"/>
    </row>
    <row r="134" spans="1:23" ht="11.25" hidden="1">
      <c r="A134" s="56"/>
      <c r="B134" s="56"/>
      <c r="C134" s="56"/>
      <c r="D134" s="56"/>
      <c r="E134" s="56"/>
      <c r="F134" s="56">
        <f t="shared" si="22"/>
        <v>0.007708333333333333</v>
      </c>
      <c r="G134" s="56"/>
      <c r="H134" s="56"/>
      <c r="I134" s="56"/>
      <c r="J134" s="56"/>
      <c r="K134" s="56">
        <f t="shared" si="19"/>
        <v>0.007708333333333333</v>
      </c>
      <c r="L134" s="56">
        <f t="shared" si="21"/>
        <v>1.0077083333333334</v>
      </c>
      <c r="M134" s="56">
        <f t="shared" si="24"/>
        <v>1.434623533168924</v>
      </c>
      <c r="N134" s="168">
        <f t="shared" si="25"/>
        <v>29725.658181979525</v>
      </c>
      <c r="O134" s="56"/>
      <c r="P134" s="56"/>
      <c r="Q134" s="56"/>
      <c r="R134" s="56"/>
      <c r="S134" s="56"/>
      <c r="T134" s="56"/>
      <c r="U134" s="56">
        <f t="shared" si="23"/>
        <v>0.007708333333333333</v>
      </c>
      <c r="V134" s="56"/>
      <c r="W134" s="56"/>
    </row>
    <row r="135" spans="1:23" ht="11.25" hidden="1">
      <c r="A135" s="56"/>
      <c r="B135" s="56"/>
      <c r="C135" s="56"/>
      <c r="D135" s="56"/>
      <c r="E135" s="56"/>
      <c r="F135" s="56">
        <f t="shared" si="22"/>
        <v>0.007708333333333333</v>
      </c>
      <c r="G135" s="56"/>
      <c r="H135" s="56"/>
      <c r="I135" s="56"/>
      <c r="J135" s="56"/>
      <c r="K135" s="56">
        <f t="shared" si="19"/>
        <v>0.007708333333333333</v>
      </c>
      <c r="L135" s="56">
        <f t="shared" si="21"/>
        <v>1.0077083333333334</v>
      </c>
      <c r="M135" s="56">
        <f t="shared" si="24"/>
        <v>1.445682089570435</v>
      </c>
      <c r="N135" s="168">
        <f t="shared" si="25"/>
        <v>29954.793463798957</v>
      </c>
      <c r="O135" s="56"/>
      <c r="P135" s="56"/>
      <c r="Q135" s="56"/>
      <c r="R135" s="56"/>
      <c r="S135" s="56"/>
      <c r="T135" s="56"/>
      <c r="U135" s="56">
        <f t="shared" si="23"/>
        <v>0.007708333333333333</v>
      </c>
      <c r="V135" s="56"/>
      <c r="W135" s="56"/>
    </row>
    <row r="136" spans="1:23" ht="11.25" hidden="1">
      <c r="A136" s="56"/>
      <c r="B136" s="56"/>
      <c r="C136" s="56"/>
      <c r="D136" s="56"/>
      <c r="E136" s="56"/>
      <c r="F136" s="56">
        <f t="shared" si="22"/>
        <v>0.007708333333333333</v>
      </c>
      <c r="G136" s="56"/>
      <c r="H136" s="56"/>
      <c r="I136" s="56"/>
      <c r="J136" s="56"/>
      <c r="K136" s="56">
        <f t="shared" si="19"/>
        <v>0.007708333333333333</v>
      </c>
      <c r="L136" s="56">
        <f t="shared" si="21"/>
        <v>1.0077083333333334</v>
      </c>
      <c r="M136" s="56">
        <f t="shared" si="24"/>
        <v>1.456825889010874</v>
      </c>
      <c r="N136" s="168">
        <f t="shared" si="25"/>
        <v>30185.69499674908</v>
      </c>
      <c r="O136" s="56"/>
      <c r="P136" s="56"/>
      <c r="Q136" s="56"/>
      <c r="R136" s="56"/>
      <c r="S136" s="56"/>
      <c r="T136" s="56"/>
      <c r="U136" s="56">
        <f t="shared" si="23"/>
        <v>0.007708333333333333</v>
      </c>
      <c r="V136" s="56"/>
      <c r="W136" s="56"/>
    </row>
    <row r="137" spans="1:23" ht="11.25" hidden="1">
      <c r="A137" s="56"/>
      <c r="B137" s="56"/>
      <c r="C137" s="56"/>
      <c r="D137" s="56"/>
      <c r="E137" s="56"/>
      <c r="F137" s="56">
        <f t="shared" si="22"/>
        <v>0.007708333333333333</v>
      </c>
      <c r="G137" s="56"/>
      <c r="H137" s="56"/>
      <c r="I137" s="56"/>
      <c r="J137" s="56"/>
      <c r="K137" s="56">
        <f t="shared" si="19"/>
        <v>0.007708333333333333</v>
      </c>
      <c r="L137" s="56">
        <f t="shared" si="21"/>
        <v>1.0077083333333334</v>
      </c>
      <c r="M137" s="56">
        <f t="shared" si="24"/>
        <v>1.4680555885719997</v>
      </c>
      <c r="N137" s="168">
        <f t="shared" si="25"/>
        <v>30418.37639568236</v>
      </c>
      <c r="O137" s="56"/>
      <c r="P137" s="56"/>
      <c r="Q137" s="56"/>
      <c r="R137" s="56"/>
      <c r="S137" s="56"/>
      <c r="T137" s="56"/>
      <c r="U137" s="56">
        <f t="shared" si="23"/>
        <v>0.007708333333333333</v>
      </c>
      <c r="V137" s="56"/>
      <c r="W137" s="56"/>
    </row>
    <row r="138" spans="1:23" ht="11.25" hidden="1">
      <c r="A138" s="56"/>
      <c r="B138" s="56"/>
      <c r="C138" s="56"/>
      <c r="D138" s="56"/>
      <c r="E138" s="56"/>
      <c r="F138" s="56">
        <f t="shared" si="22"/>
        <v>0.007708333333333333</v>
      </c>
      <c r="G138" s="56"/>
      <c r="H138" s="56"/>
      <c r="I138" s="56"/>
      <c r="J138" s="56"/>
      <c r="K138" s="56">
        <f t="shared" si="19"/>
        <v>0.007708333333333333</v>
      </c>
      <c r="L138" s="56">
        <f t="shared" si="21"/>
        <v>1.0077083333333334</v>
      </c>
      <c r="M138" s="56">
        <f t="shared" si="24"/>
        <v>1.4793718504005755</v>
      </c>
      <c r="N138" s="168">
        <f t="shared" si="25"/>
        <v>30652.851380399083</v>
      </c>
      <c r="O138" s="56"/>
      <c r="P138" s="56"/>
      <c r="Q138" s="56"/>
      <c r="R138" s="56"/>
      <c r="S138" s="56"/>
      <c r="T138" s="56"/>
      <c r="U138" s="56">
        <f t="shared" si="23"/>
        <v>0.007708333333333333</v>
      </c>
      <c r="V138" s="56"/>
      <c r="W138" s="56"/>
    </row>
    <row r="139" spans="1:23" ht="11.25" hidden="1">
      <c r="A139" s="56"/>
      <c r="B139" s="56"/>
      <c r="C139" s="56"/>
      <c r="D139" s="56"/>
      <c r="E139" s="56"/>
      <c r="F139" s="56">
        <f t="shared" si="22"/>
        <v>0.007708333333333333</v>
      </c>
      <c r="G139" s="56"/>
      <c r="H139" s="56"/>
      <c r="I139" s="56"/>
      <c r="J139" s="56"/>
      <c r="K139" s="56">
        <f t="shared" si="19"/>
        <v>0.007708333333333333</v>
      </c>
      <c r="L139" s="56">
        <f t="shared" si="21"/>
        <v>1.0077083333333334</v>
      </c>
      <c r="M139" s="56">
        <f t="shared" si="24"/>
        <v>1.4907753417474137</v>
      </c>
      <c r="N139" s="168">
        <f t="shared" si="25"/>
        <v>30889.133776456325</v>
      </c>
      <c r="O139" s="56"/>
      <c r="P139" s="56"/>
      <c r="Q139" s="56"/>
      <c r="R139" s="56"/>
      <c r="S139" s="56"/>
      <c r="T139" s="56"/>
      <c r="U139" s="56">
        <f t="shared" si="23"/>
        <v>0.007708333333333333</v>
      </c>
      <c r="V139" s="56"/>
      <c r="W139" s="56"/>
    </row>
    <row r="140" spans="1:23" ht="11.25" hidden="1">
      <c r="A140" s="56"/>
      <c r="B140" s="56"/>
      <c r="C140" s="56"/>
      <c r="D140" s="56"/>
      <c r="E140" s="56"/>
      <c r="F140" s="56">
        <f t="shared" si="22"/>
        <v>0.007708333333333333</v>
      </c>
      <c r="G140" s="56"/>
      <c r="H140" s="56"/>
      <c r="I140" s="56"/>
      <c r="J140" s="56"/>
      <c r="K140" s="56">
        <f t="shared" si="19"/>
        <v>0.007708333333333333</v>
      </c>
      <c r="L140" s="56">
        <f t="shared" si="21"/>
        <v>1.0077083333333334</v>
      </c>
      <c r="M140" s="56">
        <f t="shared" si="24"/>
        <v>1.5022667350067167</v>
      </c>
      <c r="N140" s="168">
        <f t="shared" si="25"/>
        <v>31127.237515983183</v>
      </c>
      <c r="O140" s="56"/>
      <c r="P140" s="56"/>
      <c r="Q140" s="56"/>
      <c r="R140" s="56"/>
      <c r="S140" s="56"/>
      <c r="T140" s="56"/>
      <c r="U140" s="56">
        <f t="shared" si="23"/>
        <v>0.007708333333333333</v>
      </c>
      <c r="V140" s="56"/>
      <c r="W140" s="56"/>
    </row>
    <row r="141" spans="1:23" ht="11.25" hidden="1">
      <c r="A141" s="56"/>
      <c r="B141" s="56"/>
      <c r="C141" s="56"/>
      <c r="D141" s="56"/>
      <c r="E141" s="56"/>
      <c r="F141" s="56">
        <f t="shared" si="22"/>
        <v>0.007708333333333333</v>
      </c>
      <c r="G141" s="56"/>
      <c r="H141" s="56"/>
      <c r="I141" s="56"/>
      <c r="J141" s="56"/>
      <c r="K141" s="56">
        <f t="shared" si="19"/>
        <v>0.007708333333333333</v>
      </c>
      <c r="L141" s="56">
        <f t="shared" si="21"/>
        <v>1.0077083333333334</v>
      </c>
      <c r="M141" s="56">
        <f t="shared" si="24"/>
        <v>1.513846707755727</v>
      </c>
      <c r="N141" s="168">
        <f t="shared" si="25"/>
        <v>31367.176638502224</v>
      </c>
      <c r="O141" s="56"/>
      <c r="P141" s="56"/>
      <c r="Q141" s="56"/>
      <c r="R141" s="56"/>
      <c r="S141" s="56"/>
      <c r="T141" s="56"/>
      <c r="U141" s="56">
        <f t="shared" si="23"/>
        <v>0.007708333333333333</v>
      </c>
      <c r="V141" s="56"/>
      <c r="W141" s="56"/>
    </row>
    <row r="142" spans="1:23" ht="11.25" hidden="1">
      <c r="A142" s="56"/>
      <c r="B142" s="56"/>
      <c r="C142" s="56"/>
      <c r="D142" s="56"/>
      <c r="E142" s="56"/>
      <c r="F142" s="56">
        <f t="shared" si="22"/>
        <v>0.007708333333333333</v>
      </c>
      <c r="G142" s="56"/>
      <c r="H142" s="56"/>
      <c r="I142" s="56"/>
      <c r="J142" s="56"/>
      <c r="K142" s="56">
        <f t="shared" si="19"/>
        <v>0.007708333333333333</v>
      </c>
      <c r="L142" s="56">
        <f t="shared" si="21"/>
        <v>1.0077083333333334</v>
      </c>
      <c r="M142" s="56">
        <f t="shared" si="24"/>
        <v>1.5255159427946774</v>
      </c>
      <c r="N142" s="168">
        <f t="shared" si="25"/>
        <v>31608.965291757348</v>
      </c>
      <c r="O142" s="56"/>
      <c r="P142" s="56"/>
      <c r="Q142" s="56"/>
      <c r="R142" s="56"/>
      <c r="S142" s="56"/>
      <c r="T142" s="56"/>
      <c r="U142" s="56">
        <f t="shared" si="23"/>
        <v>0.007708333333333333</v>
      </c>
      <c r="V142" s="56"/>
      <c r="W142" s="56"/>
    </row>
    <row r="143" spans="1:23" ht="11.25" hidden="1">
      <c r="A143" s="56"/>
      <c r="B143" s="56"/>
      <c r="C143" s="56"/>
      <c r="D143" s="56"/>
      <c r="E143" s="56"/>
      <c r="F143" s="56">
        <f t="shared" si="22"/>
        <v>0.007708333333333333</v>
      </c>
      <c r="G143" s="56"/>
      <c r="H143" s="56"/>
      <c r="I143" s="56"/>
      <c r="J143" s="56"/>
      <c r="K143" s="56">
        <f t="shared" si="19"/>
        <v>0.007708333333333333</v>
      </c>
      <c r="L143" s="56">
        <f t="shared" si="21"/>
        <v>1.0077083333333334</v>
      </c>
      <c r="M143" s="56">
        <f t="shared" si="24"/>
        <v>1.5372751281870534</v>
      </c>
      <c r="N143" s="168">
        <f t="shared" si="25"/>
        <v>31852.617732547977</v>
      </c>
      <c r="O143" s="56"/>
      <c r="P143" s="56"/>
      <c r="Q143" s="56"/>
      <c r="R143" s="56"/>
      <c r="S143" s="56"/>
      <c r="T143" s="56"/>
      <c r="U143" s="56">
        <f t="shared" si="23"/>
        <v>0.007708333333333333</v>
      </c>
      <c r="V143" s="56"/>
      <c r="W143" s="56"/>
    </row>
    <row r="144" spans="1:23" ht="11.25" hidden="1">
      <c r="A144" s="56"/>
      <c r="B144" s="56"/>
      <c r="C144" s="56"/>
      <c r="D144" s="56"/>
      <c r="E144" s="56"/>
      <c r="F144" s="56">
        <f t="shared" si="22"/>
        <v>0.007708333333333333</v>
      </c>
      <c r="G144" s="56"/>
      <c r="H144" s="56"/>
      <c r="I144" s="56"/>
      <c r="J144" s="56"/>
      <c r="K144" s="56">
        <f t="shared" si="19"/>
        <v>0.007708333333333333</v>
      </c>
      <c r="L144" s="56">
        <f t="shared" si="21"/>
        <v>1.0077083333333334</v>
      </c>
      <c r="M144" s="56">
        <f t="shared" si="24"/>
        <v>1.549124957300162</v>
      </c>
      <c r="N144" s="168">
        <f t="shared" si="25"/>
        <v>32098.14832756971</v>
      </c>
      <c r="O144" s="56"/>
      <c r="P144" s="56"/>
      <c r="Q144" s="56"/>
      <c r="R144" s="56"/>
      <c r="S144" s="56"/>
      <c r="T144" s="56"/>
      <c r="U144" s="56">
        <f t="shared" si="23"/>
        <v>0.007708333333333333</v>
      </c>
      <c r="V144" s="56"/>
      <c r="W144" s="56"/>
    </row>
    <row r="145" spans="1:23" ht="11.25" hidden="1">
      <c r="A145" s="56"/>
      <c r="B145" s="56"/>
      <c r="C145" s="56"/>
      <c r="D145" s="56"/>
      <c r="E145" s="56"/>
      <c r="F145" s="56">
        <f t="shared" si="22"/>
        <v>0.007708333333333333</v>
      </c>
      <c r="G145" s="56"/>
      <c r="H145" s="56"/>
      <c r="I145" s="56"/>
      <c r="J145" s="56"/>
      <c r="K145" s="56">
        <f t="shared" si="19"/>
        <v>0.007708333333333333</v>
      </c>
      <c r="L145" s="56">
        <f t="shared" si="21"/>
        <v>1.0077083333333334</v>
      </c>
      <c r="M145" s="56">
        <f t="shared" si="24"/>
        <v>1.5610661288460177</v>
      </c>
      <c r="N145" s="168">
        <f t="shared" si="25"/>
        <v>32345.571554261394</v>
      </c>
      <c r="O145" s="56"/>
      <c r="P145" s="56"/>
      <c r="Q145" s="56"/>
      <c r="R145" s="56"/>
      <c r="S145" s="56"/>
      <c r="T145" s="56"/>
      <c r="U145" s="56">
        <f t="shared" si="23"/>
        <v>0.007708333333333333</v>
      </c>
      <c r="V145" s="56"/>
      <c r="W145" s="56"/>
    </row>
    <row r="146" spans="1:23" ht="11.25" hidden="1">
      <c r="A146" s="56"/>
      <c r="B146" s="56"/>
      <c r="C146" s="56"/>
      <c r="D146" s="56"/>
      <c r="E146" s="56"/>
      <c r="F146" s="56">
        <f t="shared" si="22"/>
        <v>0.007708333333333333</v>
      </c>
      <c r="G146" s="56"/>
      <c r="H146" s="56"/>
      <c r="I146" s="56"/>
      <c r="J146" s="56"/>
      <c r="K146" s="56">
        <f t="shared" si="19"/>
        <v>0.007708333333333333</v>
      </c>
      <c r="L146" s="56">
        <f t="shared" si="21"/>
        <v>1.0077083333333334</v>
      </c>
      <c r="M146" s="56">
        <f t="shared" si="24"/>
        <v>1.5730993469225392</v>
      </c>
      <c r="N146" s="168">
        <f t="shared" si="25"/>
        <v>32594.902001658833</v>
      </c>
      <c r="O146" s="56"/>
      <c r="P146" s="56"/>
      <c r="Q146" s="56"/>
      <c r="R146" s="56"/>
      <c r="S146" s="56"/>
      <c r="T146" s="56"/>
      <c r="U146" s="56">
        <f t="shared" si="23"/>
        <v>0.007708333333333333</v>
      </c>
      <c r="V146" s="56"/>
      <c r="W146" s="56"/>
    </row>
    <row r="147" spans="1:23" ht="11.25" hidden="1">
      <c r="A147" s="56"/>
      <c r="B147" s="56"/>
      <c r="C147" s="56"/>
      <c r="D147" s="56"/>
      <c r="E147" s="56"/>
      <c r="F147" s="56">
        <f t="shared" si="22"/>
        <v>0.007708333333333333</v>
      </c>
      <c r="G147" s="56"/>
      <c r="H147" s="56"/>
      <c r="I147" s="56"/>
      <c r="J147" s="56"/>
      <c r="K147" s="56">
        <f t="shared" si="19"/>
        <v>0.007708333333333333</v>
      </c>
      <c r="L147" s="56">
        <f t="shared" si="21"/>
        <v>1.0077083333333334</v>
      </c>
      <c r="M147" s="56">
        <f t="shared" si="24"/>
        <v>1.5852253210550675</v>
      </c>
      <c r="N147" s="168">
        <f t="shared" si="25"/>
        <v>32846.154371254954</v>
      </c>
      <c r="O147" s="56"/>
      <c r="P147" s="56"/>
      <c r="Q147" s="56"/>
      <c r="R147" s="56"/>
      <c r="S147" s="56"/>
      <c r="T147" s="56"/>
      <c r="U147" s="56">
        <f t="shared" si="23"/>
        <v>0.007708333333333333</v>
      </c>
      <c r="V147" s="56"/>
      <c r="W147" s="56"/>
    </row>
    <row r="148" spans="1:23" ht="11.25" hidden="1">
      <c r="A148" s="56"/>
      <c r="B148" s="56"/>
      <c r="C148" s="56"/>
      <c r="D148" s="56"/>
      <c r="E148" s="56"/>
      <c r="F148" s="56">
        <f t="shared" si="22"/>
        <v>0.007708333333333333</v>
      </c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>
        <f>F83</f>
        <v>0</v>
      </c>
      <c r="V148" s="56"/>
      <c r="W148" s="56"/>
    </row>
    <row r="149" spans="1:23" ht="11.25" hidden="1">
      <c r="A149" s="56"/>
      <c r="B149" s="56"/>
      <c r="C149" s="56"/>
      <c r="D149" s="56"/>
      <c r="E149" s="56"/>
      <c r="F149" s="56">
        <f t="shared" si="22"/>
        <v>0.007708333333333333</v>
      </c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</row>
    <row r="150" spans="1:23" ht="11.25" hidden="1">
      <c r="A150" s="56"/>
      <c r="B150" s="56"/>
      <c r="C150" s="56"/>
      <c r="D150" s="56"/>
      <c r="E150" s="56"/>
      <c r="F150" s="56">
        <f t="shared" si="22"/>
        <v>0.007708333333333333</v>
      </c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</row>
    <row r="151" spans="1:23" ht="11.25" hidden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</row>
    <row r="152" spans="1:23" ht="11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</row>
    <row r="153" spans="1:23" ht="11.25">
      <c r="A153" s="56"/>
      <c r="B153" s="56"/>
      <c r="C153" s="56"/>
      <c r="D153" s="56"/>
      <c r="E153" s="172" t="s">
        <v>45</v>
      </c>
      <c r="F153" s="173"/>
      <c r="G153" s="173"/>
      <c r="H153" s="173"/>
      <c r="I153" s="173"/>
      <c r="J153" s="174"/>
      <c r="K153" s="175"/>
      <c r="L153" s="17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</row>
    <row r="154" spans="1:23" ht="11.25">
      <c r="A154" s="56"/>
      <c r="B154" s="56"/>
      <c r="C154" s="56"/>
      <c r="D154" s="56"/>
      <c r="E154" s="177" t="s">
        <v>46</v>
      </c>
      <c r="F154" s="178"/>
      <c r="G154" s="178"/>
      <c r="H154" s="178"/>
      <c r="I154" s="178"/>
      <c r="J154" s="179"/>
      <c r="K154" s="180"/>
      <c r="L154" s="181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</row>
    <row r="155" spans="1:23" ht="11.25">
      <c r="A155" s="56"/>
      <c r="B155" s="56"/>
      <c r="C155" s="56"/>
      <c r="D155" s="56"/>
      <c r="E155" s="177" t="s">
        <v>47</v>
      </c>
      <c r="F155" s="179"/>
      <c r="G155" s="179"/>
      <c r="H155" s="179"/>
      <c r="I155" s="178"/>
      <c r="J155" s="179"/>
      <c r="K155" s="179"/>
      <c r="L155" s="181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</row>
    <row r="156" spans="1:23" ht="12">
      <c r="A156" s="56"/>
      <c r="B156" s="56"/>
      <c r="C156" s="56"/>
      <c r="D156" s="56"/>
      <c r="E156" s="182" t="s">
        <v>48</v>
      </c>
      <c r="F156" s="183"/>
      <c r="G156" s="183"/>
      <c r="H156" s="183"/>
      <c r="I156" s="183"/>
      <c r="J156" s="184"/>
      <c r="K156" s="185"/>
      <c r="L156" s="18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</row>
    <row r="157" spans="1:23" ht="11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</row>
    <row r="158" spans="1:23" ht="11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</row>
  </sheetData>
  <sheetProtection password="CD6C" sheet="1"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2"/>
  <sheetViews>
    <sheetView zoomScalePageLayoutView="0" workbookViewId="0" topLeftCell="A16">
      <selection activeCell="B32" sqref="B32:H32"/>
    </sheetView>
  </sheetViews>
  <sheetFormatPr defaultColWidth="9.140625" defaultRowHeight="15"/>
  <cols>
    <col min="1" max="16384" width="9.140625" style="17" customWidth="1"/>
  </cols>
  <sheetData>
    <row r="1" ht="15" thickBot="1"/>
    <row r="2" spans="4:15" ht="15.75" thickBot="1">
      <c r="D2" s="18" t="s">
        <v>50</v>
      </c>
      <c r="E2" s="18"/>
      <c r="F2" s="18"/>
      <c r="G2" s="18"/>
      <c r="I2" s="42" t="s">
        <v>68</v>
      </c>
      <c r="J2" s="43"/>
      <c r="K2" s="43"/>
      <c r="L2" s="43"/>
      <c r="M2" s="43"/>
      <c r="N2" s="43"/>
      <c r="O2" s="44"/>
    </row>
    <row r="4" ht="14.25">
      <c r="B4" s="17" t="s">
        <v>69</v>
      </c>
    </row>
    <row r="5" ht="14.25">
      <c r="B5" s="17" t="s">
        <v>51</v>
      </c>
    </row>
    <row r="6" ht="14.25">
      <c r="B6" s="17" t="s">
        <v>55</v>
      </c>
    </row>
    <row r="7" ht="14.25">
      <c r="B7" s="17" t="s">
        <v>52</v>
      </c>
    </row>
    <row r="8" ht="14.25">
      <c r="B8" s="17" t="s">
        <v>54</v>
      </c>
    </row>
    <row r="9" ht="14.25">
      <c r="B9" s="17" t="s">
        <v>70</v>
      </c>
    </row>
    <row r="10" ht="14.25">
      <c r="B10" s="17" t="s">
        <v>53</v>
      </c>
    </row>
    <row r="11" ht="14.25">
      <c r="B11" s="17" t="s">
        <v>56</v>
      </c>
    </row>
    <row r="12" ht="14.25">
      <c r="B12" s="17" t="s">
        <v>57</v>
      </c>
    </row>
    <row r="13" ht="14.25">
      <c r="B13" s="17" t="s">
        <v>58</v>
      </c>
    </row>
    <row r="14" ht="15" thickBot="1"/>
    <row r="15" spans="2:18" ht="14.25">
      <c r="B15" s="22" t="s">
        <v>59</v>
      </c>
      <c r="C15" s="23"/>
      <c r="D15" s="23"/>
      <c r="E15" s="23"/>
      <c r="F15" s="23"/>
      <c r="G15" s="23"/>
      <c r="H15" s="24"/>
      <c r="I15" s="19"/>
      <c r="J15" s="2" t="s">
        <v>45</v>
      </c>
      <c r="K15" s="3"/>
      <c r="L15" s="3"/>
      <c r="M15" s="3"/>
      <c r="N15" s="3"/>
      <c r="O15" s="4"/>
      <c r="P15" s="5"/>
      <c r="Q15" s="6"/>
      <c r="R15" s="39"/>
    </row>
    <row r="16" spans="2:18" ht="14.25">
      <c r="B16" s="25" t="s">
        <v>60</v>
      </c>
      <c r="C16" s="26"/>
      <c r="D16" s="26"/>
      <c r="E16" s="26"/>
      <c r="F16" s="26"/>
      <c r="G16" s="26"/>
      <c r="H16" s="27"/>
      <c r="I16" s="19"/>
      <c r="J16" s="7" t="s">
        <v>46</v>
      </c>
      <c r="K16" s="8"/>
      <c r="L16" s="8"/>
      <c r="M16" s="8"/>
      <c r="N16" s="8"/>
      <c r="O16" s="9"/>
      <c r="P16" s="10"/>
      <c r="Q16" s="11"/>
      <c r="R16" s="40"/>
    </row>
    <row r="17" spans="2:18" ht="14.25">
      <c r="B17" s="25" t="s">
        <v>61</v>
      </c>
      <c r="C17" s="26"/>
      <c r="D17" s="26"/>
      <c r="E17" s="26"/>
      <c r="F17" s="26"/>
      <c r="G17" s="26"/>
      <c r="H17" s="27"/>
      <c r="I17" s="19"/>
      <c r="J17" s="7" t="s">
        <v>47</v>
      </c>
      <c r="K17" s="9"/>
      <c r="L17" s="9"/>
      <c r="M17" s="9"/>
      <c r="N17" s="8"/>
      <c r="O17" s="9"/>
      <c r="P17" s="9"/>
      <c r="Q17" s="11"/>
      <c r="R17" s="40"/>
    </row>
    <row r="18" spans="2:18" ht="15" thickBot="1">
      <c r="B18" s="25"/>
      <c r="C18" s="26"/>
      <c r="D18" s="26"/>
      <c r="E18" s="26"/>
      <c r="F18" s="26"/>
      <c r="G18" s="26"/>
      <c r="H18" s="27"/>
      <c r="I18" s="19"/>
      <c r="J18" s="12" t="s">
        <v>48</v>
      </c>
      <c r="K18" s="13"/>
      <c r="L18" s="13"/>
      <c r="M18" s="13"/>
      <c r="N18" s="13"/>
      <c r="O18" s="14"/>
      <c r="P18" s="15"/>
      <c r="Q18" s="16"/>
      <c r="R18" s="41"/>
    </row>
    <row r="19" spans="2:16" ht="15" thickBot="1">
      <c r="B19" s="36" t="s">
        <v>62</v>
      </c>
      <c r="C19" s="37"/>
      <c r="D19" s="37"/>
      <c r="E19" s="37"/>
      <c r="F19" s="38"/>
      <c r="G19" s="28"/>
      <c r="H19" s="29"/>
      <c r="I19" s="19"/>
      <c r="M19" s="47" t="s">
        <v>72</v>
      </c>
      <c r="N19" s="48"/>
      <c r="O19" s="48"/>
      <c r="P19" s="49"/>
    </row>
    <row r="20" spans="2:16" ht="14.25">
      <c r="B20" s="21"/>
      <c r="C20" s="21"/>
      <c r="D20" s="21"/>
      <c r="E20" s="21"/>
      <c r="F20" s="21"/>
      <c r="G20" s="21"/>
      <c r="H20" s="20"/>
      <c r="I20" s="19"/>
      <c r="M20" s="50" t="s">
        <v>73</v>
      </c>
      <c r="N20" s="51" t="s">
        <v>74</v>
      </c>
      <c r="O20" s="51"/>
      <c r="P20" s="52"/>
    </row>
    <row r="21" spans="2:16" ht="14.25">
      <c r="B21" s="21" t="s">
        <v>63</v>
      </c>
      <c r="C21" s="21"/>
      <c r="D21" s="21"/>
      <c r="E21" s="21"/>
      <c r="F21" s="21"/>
      <c r="G21" s="21"/>
      <c r="H21" s="20"/>
      <c r="I21" s="19"/>
      <c r="M21" s="53" t="s">
        <v>75</v>
      </c>
      <c r="N21" s="54"/>
      <c r="O21" s="54"/>
      <c r="P21" s="55"/>
    </row>
    <row r="23" ht="14.25">
      <c r="B23" s="17" t="s">
        <v>71</v>
      </c>
    </row>
    <row r="24" ht="14.25">
      <c r="B24" s="17" t="s">
        <v>64</v>
      </c>
    </row>
    <row r="25" ht="15" thickBot="1"/>
    <row r="26" spans="2:10" ht="15.75" thickBot="1">
      <c r="B26" s="30" t="s">
        <v>65</v>
      </c>
      <c r="C26" s="31"/>
      <c r="D26" s="31"/>
      <c r="E26" s="31"/>
      <c r="F26" s="31"/>
      <c r="G26" s="31"/>
      <c r="H26" s="31"/>
      <c r="I26" s="31"/>
      <c r="J26" s="32"/>
    </row>
    <row r="27" ht="15" thickBot="1"/>
    <row r="28" spans="3:11" ht="15.75" thickBot="1">
      <c r="C28" s="30" t="s">
        <v>66</v>
      </c>
      <c r="D28" s="31"/>
      <c r="E28" s="31"/>
      <c r="F28" s="31"/>
      <c r="G28" s="31"/>
      <c r="H28" s="31"/>
      <c r="I28" s="31"/>
      <c r="J28" s="31"/>
      <c r="K28" s="32"/>
    </row>
    <row r="29" ht="15" thickBot="1"/>
    <row r="30" spans="3:8" ht="15.75" thickBot="1">
      <c r="C30" s="30" t="s">
        <v>67</v>
      </c>
      <c r="D30" s="31"/>
      <c r="E30" s="31"/>
      <c r="F30" s="31"/>
      <c r="G30" s="32"/>
      <c r="H30" s="33"/>
    </row>
    <row r="31" ht="15" thickBot="1"/>
    <row r="32" spans="2:8" ht="16.5" thickBot="1">
      <c r="B32" s="34" t="s">
        <v>68</v>
      </c>
      <c r="C32" s="35"/>
      <c r="D32" s="35"/>
      <c r="E32" s="35"/>
      <c r="F32" s="35"/>
      <c r="G32" s="35"/>
      <c r="H32" s="33"/>
    </row>
  </sheetData>
  <sheetProtection password="CD6C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RAMACHANDRA SHENOI</dc:creator>
  <cp:keywords/>
  <dc:description/>
  <cp:lastModifiedBy>RAMACHANDRA SHENOI</cp:lastModifiedBy>
  <dcterms:created xsi:type="dcterms:W3CDTF">2012-03-11T03:19:14Z</dcterms:created>
  <dcterms:modified xsi:type="dcterms:W3CDTF">2012-03-19T07:53:41Z</dcterms:modified>
  <cp:category/>
  <cp:version/>
  <cp:contentType/>
  <cp:contentStatus/>
</cp:coreProperties>
</file>